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Dokumenty\Bělkovice\bezbariérové chodníky\"/>
    </mc:Choice>
  </mc:AlternateContent>
  <bookViews>
    <workbookView xWindow="0" yWindow="0" windowWidth="28800" windowHeight="11835" activeTab="1"/>
  </bookViews>
  <sheets>
    <sheet name="Rekapitulace stavby" sheetId="1" r:id="rId1"/>
    <sheet name="SO 101 - Chodník - 1. eta..." sheetId="2" r:id="rId2"/>
    <sheet name="SO 102 - Chodník - 2. eta..." sheetId="3" r:id="rId3"/>
    <sheet name="VON - Vedlejší a ostatní ..." sheetId="4" r:id="rId4"/>
    <sheet name="Pokyny pro vyplnění" sheetId="5" r:id="rId5"/>
  </sheets>
  <definedNames>
    <definedName name="_xlnm._FilterDatabase" localSheetId="1" hidden="1">'SO 101 - Chodník - 1. eta...'!$C$86:$K$499</definedName>
    <definedName name="_xlnm._FilterDatabase" localSheetId="2" hidden="1">'SO 102 - Chodník - 2. eta...'!$C$84:$K$439</definedName>
    <definedName name="_xlnm._FilterDatabase" localSheetId="3" hidden="1">'VON - Vedlejší a ostatní ...'!$C$80:$K$180</definedName>
    <definedName name="_xlnm.Print_Titles" localSheetId="0">'Rekapitulace stavby'!$49:$49</definedName>
    <definedName name="_xlnm.Print_Titles" localSheetId="1">'SO 101 - Chodník - 1. eta...'!$86:$86</definedName>
    <definedName name="_xlnm.Print_Titles" localSheetId="2">'SO 102 - Chodník - 2. eta...'!$84:$84</definedName>
    <definedName name="_xlnm.Print_Titles" localSheetId="3">'VON - Vedlejší a ostatní ...'!$80:$80</definedName>
    <definedName name="_xlnm.Print_Area" localSheetId="4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stavby'!$C$39:$AQ$55</definedName>
    <definedName name="_xlnm.Print_Area" localSheetId="1">'SO 101 - Chodník - 1. eta...'!$C$4:$J$36,'SO 101 - Chodník - 1. eta...'!$C$42:$J$68,'SO 101 - Chodník - 1. eta...'!$C$74:$K$499</definedName>
    <definedName name="_xlnm.Print_Area" localSheetId="2">'SO 102 - Chodník - 2. eta...'!$C$4:$J$36,'SO 102 - Chodník - 2. eta...'!$C$42:$J$66,'SO 102 - Chodník - 2. eta...'!$C$72:$K$439</definedName>
    <definedName name="_xlnm.Print_Area" localSheetId="3">'VON - Vedlejší a ostatní ...'!$C$4:$J$36,'VON - Vedlejší a ostatní ...'!$C$42:$J$62,'VON - Vedlejší a ostatní ...'!$C$68:$K$180</definedName>
  </definedNames>
  <calcPr calcId="152511"/>
</workbook>
</file>

<file path=xl/calcChain.xml><?xml version="1.0" encoding="utf-8"?>
<calcChain xmlns="http://schemas.openxmlformats.org/spreadsheetml/2006/main">
  <c r="AY54" i="1" l="1"/>
  <c r="AX54" i="1"/>
  <c r="BI178" i="4"/>
  <c r="BH178" i="4"/>
  <c r="BG178" i="4"/>
  <c r="BF178" i="4"/>
  <c r="T178" i="4"/>
  <c r="T177" i="4" s="1"/>
  <c r="R178" i="4"/>
  <c r="R177" i="4" s="1"/>
  <c r="P178" i="4"/>
  <c r="P177" i="4" s="1"/>
  <c r="BK178" i="4"/>
  <c r="BK177" i="4" s="1"/>
  <c r="J177" i="4" s="1"/>
  <c r="J61" i="4" s="1"/>
  <c r="J178" i="4"/>
  <c r="BE178" i="4"/>
  <c r="BI170" i="4"/>
  <c r="BH170" i="4"/>
  <c r="BG170" i="4"/>
  <c r="BF170" i="4"/>
  <c r="T170" i="4"/>
  <c r="T169" i="4" s="1"/>
  <c r="R170" i="4"/>
  <c r="R169" i="4" s="1"/>
  <c r="P170" i="4"/>
  <c r="P169" i="4" s="1"/>
  <c r="BK170" i="4"/>
  <c r="BK169" i="4" s="1"/>
  <c r="J169" i="4" s="1"/>
  <c r="J60" i="4" s="1"/>
  <c r="J170" i="4"/>
  <c r="BE170" i="4"/>
  <c r="BI160" i="4"/>
  <c r="BH160" i="4"/>
  <c r="BG160" i="4"/>
  <c r="BF160" i="4"/>
  <c r="T160" i="4"/>
  <c r="R160" i="4"/>
  <c r="P160" i="4"/>
  <c r="BK160" i="4"/>
  <c r="J160" i="4"/>
  <c r="BE160" i="4" s="1"/>
  <c r="BI154" i="4"/>
  <c r="BH154" i="4"/>
  <c r="BG154" i="4"/>
  <c r="BF154" i="4"/>
  <c r="T154" i="4"/>
  <c r="R154" i="4"/>
  <c r="P154" i="4"/>
  <c r="BK154" i="4"/>
  <c r="J154" i="4"/>
  <c r="BE154" i="4" s="1"/>
  <c r="BI144" i="4"/>
  <c r="BH144" i="4"/>
  <c r="BG144" i="4"/>
  <c r="BF144" i="4"/>
  <c r="T144" i="4"/>
  <c r="R144" i="4"/>
  <c r="P144" i="4"/>
  <c r="BK144" i="4"/>
  <c r="J144" i="4"/>
  <c r="BE144" i="4" s="1"/>
  <c r="BI138" i="4"/>
  <c r="BH138" i="4"/>
  <c r="BG138" i="4"/>
  <c r="BF138" i="4"/>
  <c r="T138" i="4"/>
  <c r="R138" i="4"/>
  <c r="P138" i="4"/>
  <c r="BK138" i="4"/>
  <c r="J138" i="4"/>
  <c r="BE138" i="4" s="1"/>
  <c r="BI135" i="4"/>
  <c r="BH135" i="4"/>
  <c r="BG135" i="4"/>
  <c r="BF135" i="4"/>
  <c r="T135" i="4"/>
  <c r="R135" i="4"/>
  <c r="P135" i="4"/>
  <c r="BK135" i="4"/>
  <c r="J135" i="4"/>
  <c r="BE135" i="4" s="1"/>
  <c r="BI128" i="4"/>
  <c r="BH128" i="4"/>
  <c r="BG128" i="4"/>
  <c r="BF128" i="4"/>
  <c r="T128" i="4"/>
  <c r="R128" i="4"/>
  <c r="P128" i="4"/>
  <c r="BK128" i="4"/>
  <c r="J128" i="4"/>
  <c r="BE128" i="4" s="1"/>
  <c r="BI121" i="4"/>
  <c r="BH121" i="4"/>
  <c r="BG121" i="4"/>
  <c r="BF121" i="4"/>
  <c r="T121" i="4"/>
  <c r="T120" i="4" s="1"/>
  <c r="R121" i="4"/>
  <c r="R120" i="4" s="1"/>
  <c r="P121" i="4"/>
  <c r="P120" i="4" s="1"/>
  <c r="BK121" i="4"/>
  <c r="BK120" i="4" s="1"/>
  <c r="J121" i="4"/>
  <c r="BE121" i="4"/>
  <c r="BI114" i="4"/>
  <c r="BH114" i="4"/>
  <c r="BG114" i="4"/>
  <c r="BF114" i="4"/>
  <c r="T114" i="4"/>
  <c r="R114" i="4"/>
  <c r="P114" i="4"/>
  <c r="BK114" i="4"/>
  <c r="J114" i="4"/>
  <c r="BE114" i="4" s="1"/>
  <c r="BI109" i="4"/>
  <c r="BH109" i="4"/>
  <c r="BG109" i="4"/>
  <c r="BF109" i="4"/>
  <c r="T109" i="4"/>
  <c r="R109" i="4"/>
  <c r="P109" i="4"/>
  <c r="BK109" i="4"/>
  <c r="J109" i="4"/>
  <c r="BE109" i="4" s="1"/>
  <c r="BI102" i="4"/>
  <c r="BH102" i="4"/>
  <c r="BG102" i="4"/>
  <c r="BF102" i="4"/>
  <c r="T102" i="4"/>
  <c r="R102" i="4"/>
  <c r="P102" i="4"/>
  <c r="BK102" i="4"/>
  <c r="J102" i="4"/>
  <c r="BE102" i="4" s="1"/>
  <c r="BI96" i="4"/>
  <c r="BH96" i="4"/>
  <c r="BG96" i="4"/>
  <c r="BF96" i="4"/>
  <c r="T96" i="4"/>
  <c r="R96" i="4"/>
  <c r="P96" i="4"/>
  <c r="BK96" i="4"/>
  <c r="J96" i="4"/>
  <c r="BE96" i="4" s="1"/>
  <c r="BI89" i="4"/>
  <c r="BH89" i="4"/>
  <c r="BG89" i="4"/>
  <c r="BF89" i="4"/>
  <c r="T89" i="4"/>
  <c r="R89" i="4"/>
  <c r="P89" i="4"/>
  <c r="BK89" i="4"/>
  <c r="J89" i="4"/>
  <c r="BE89" i="4" s="1"/>
  <c r="BI85" i="4"/>
  <c r="BH85" i="4"/>
  <c r="BG85" i="4"/>
  <c r="BF85" i="4"/>
  <c r="T85" i="4"/>
  <c r="R85" i="4"/>
  <c r="P85" i="4"/>
  <c r="BK85" i="4"/>
  <c r="J85" i="4"/>
  <c r="BE85" i="4" s="1"/>
  <c r="BI84" i="4"/>
  <c r="F34" i="4" s="1"/>
  <c r="BD54" i="1" s="1"/>
  <c r="BH84" i="4"/>
  <c r="F33" i="4"/>
  <c r="BC54" i="1" s="1"/>
  <c r="BG84" i="4"/>
  <c r="F32" i="4" s="1"/>
  <c r="BB54" i="1" s="1"/>
  <c r="BF84" i="4"/>
  <c r="J31" i="4"/>
  <c r="AW54" i="1" s="1"/>
  <c r="F31" i="4"/>
  <c r="BA54" i="1" s="1"/>
  <c r="T84" i="4"/>
  <c r="T83" i="4" s="1"/>
  <c r="T82" i="4" s="1"/>
  <c r="T81" i="4" s="1"/>
  <c r="R84" i="4"/>
  <c r="R83" i="4" s="1"/>
  <c r="P84" i="4"/>
  <c r="P83" i="4" s="1"/>
  <c r="P82" i="4" s="1"/>
  <c r="P81" i="4" s="1"/>
  <c r="AU54" i="1" s="1"/>
  <c r="BK84" i="4"/>
  <c r="BK83" i="4"/>
  <c r="J83" i="4" s="1"/>
  <c r="J58" i="4" s="1"/>
  <c r="J84" i="4"/>
  <c r="BE84" i="4"/>
  <c r="J30" i="4" s="1"/>
  <c r="AV54" i="1" s="1"/>
  <c r="J77" i="4"/>
  <c r="F75" i="4"/>
  <c r="E73" i="4"/>
  <c r="J51" i="4"/>
  <c r="F49" i="4"/>
  <c r="E47" i="4"/>
  <c r="J18" i="4"/>
  <c r="E18" i="4"/>
  <c r="F78" i="4"/>
  <c r="F52" i="4"/>
  <c r="J17" i="4"/>
  <c r="J15" i="4"/>
  <c r="E15" i="4"/>
  <c r="F77" i="4" s="1"/>
  <c r="F51" i="4"/>
  <c r="J14" i="4"/>
  <c r="J12" i="4"/>
  <c r="J75" i="4" s="1"/>
  <c r="J49" i="4"/>
  <c r="E7" i="4"/>
  <c r="E71" i="4"/>
  <c r="E45" i="4"/>
  <c r="J434" i="3"/>
  <c r="J86" i="3"/>
  <c r="AY53" i="1"/>
  <c r="AX53" i="1"/>
  <c r="BI439" i="3"/>
  <c r="BH439" i="3"/>
  <c r="BG439" i="3"/>
  <c r="BF439" i="3"/>
  <c r="T439" i="3"/>
  <c r="R439" i="3"/>
  <c r="P439" i="3"/>
  <c r="BK439" i="3"/>
  <c r="J439" i="3"/>
  <c r="BE439" i="3" s="1"/>
  <c r="BI436" i="3"/>
  <c r="BH436" i="3"/>
  <c r="BG436" i="3"/>
  <c r="BF436" i="3"/>
  <c r="T436" i="3"/>
  <c r="T435" i="3" s="1"/>
  <c r="R436" i="3"/>
  <c r="R435" i="3" s="1"/>
  <c r="P436" i="3"/>
  <c r="P435" i="3" s="1"/>
  <c r="BK436" i="3"/>
  <c r="BK435" i="3" s="1"/>
  <c r="J435" i="3" s="1"/>
  <c r="J65" i="3" s="1"/>
  <c r="J436" i="3"/>
  <c r="BE436" i="3"/>
  <c r="J64" i="3"/>
  <c r="BI433" i="3"/>
  <c r="BH433" i="3"/>
  <c r="BG433" i="3"/>
  <c r="BF433" i="3"/>
  <c r="T433" i="3"/>
  <c r="T432" i="3"/>
  <c r="R433" i="3"/>
  <c r="R432" i="3"/>
  <c r="P433" i="3"/>
  <c r="P432" i="3"/>
  <c r="BK433" i="3"/>
  <c r="BK432" i="3"/>
  <c r="J432" i="3" s="1"/>
  <c r="J63" i="3" s="1"/>
  <c r="J433" i="3"/>
  <c r="BE433" i="3" s="1"/>
  <c r="BI430" i="3"/>
  <c r="BH430" i="3"/>
  <c r="BG430" i="3"/>
  <c r="BF430" i="3"/>
  <c r="T430" i="3"/>
  <c r="R430" i="3"/>
  <c r="P430" i="3"/>
  <c r="BK430" i="3"/>
  <c r="J430" i="3"/>
  <c r="BE430" i="3"/>
  <c r="BI428" i="3"/>
  <c r="BH428" i="3"/>
  <c r="BG428" i="3"/>
  <c r="BF428" i="3"/>
  <c r="T428" i="3"/>
  <c r="R428" i="3"/>
  <c r="P428" i="3"/>
  <c r="BK428" i="3"/>
  <c r="J428" i="3"/>
  <c r="BE428" i="3"/>
  <c r="BI426" i="3"/>
  <c r="BH426" i="3"/>
  <c r="BG426" i="3"/>
  <c r="BF426" i="3"/>
  <c r="T426" i="3"/>
  <c r="R426" i="3"/>
  <c r="P426" i="3"/>
  <c r="BK426" i="3"/>
  <c r="J426" i="3"/>
  <c r="BE426" i="3"/>
  <c r="BI424" i="3"/>
  <c r="BH424" i="3"/>
  <c r="BG424" i="3"/>
  <c r="BF424" i="3"/>
  <c r="T424" i="3"/>
  <c r="R424" i="3"/>
  <c r="P424" i="3"/>
  <c r="BK424" i="3"/>
  <c r="J424" i="3"/>
  <c r="BE424" i="3"/>
  <c r="BI422" i="3"/>
  <c r="BH422" i="3"/>
  <c r="BG422" i="3"/>
  <c r="BF422" i="3"/>
  <c r="T422" i="3"/>
  <c r="R422" i="3"/>
  <c r="P422" i="3"/>
  <c r="BK422" i="3"/>
  <c r="J422" i="3"/>
  <c r="BE422" i="3"/>
  <c r="BI420" i="3"/>
  <c r="BH420" i="3"/>
  <c r="BG420" i="3"/>
  <c r="BF420" i="3"/>
  <c r="T420" i="3"/>
  <c r="R420" i="3"/>
  <c r="P420" i="3"/>
  <c r="BK420" i="3"/>
  <c r="J420" i="3"/>
  <c r="BE420" i="3"/>
  <c r="BI418" i="3"/>
  <c r="BH418" i="3"/>
  <c r="BG418" i="3"/>
  <c r="BF418" i="3"/>
  <c r="T418" i="3"/>
  <c r="R418" i="3"/>
  <c r="P418" i="3"/>
  <c r="BK418" i="3"/>
  <c r="J418" i="3"/>
  <c r="BE418" i="3"/>
  <c r="BI416" i="3"/>
  <c r="BH416" i="3"/>
  <c r="BG416" i="3"/>
  <c r="BF416" i="3"/>
  <c r="T416" i="3"/>
  <c r="R416" i="3"/>
  <c r="P416" i="3"/>
  <c r="BK416" i="3"/>
  <c r="J416" i="3"/>
  <c r="BE416" i="3"/>
  <c r="BI406" i="3"/>
  <c r="BH406" i="3"/>
  <c r="BG406" i="3"/>
  <c r="BF406" i="3"/>
  <c r="T406" i="3"/>
  <c r="T405" i="3"/>
  <c r="R406" i="3"/>
  <c r="R405" i="3"/>
  <c r="P406" i="3"/>
  <c r="P405" i="3"/>
  <c r="BK406" i="3"/>
  <c r="BK405" i="3"/>
  <c r="J405" i="3" s="1"/>
  <c r="J62" i="3" s="1"/>
  <c r="J406" i="3"/>
  <c r="BE406" i="3" s="1"/>
  <c r="BI403" i="3"/>
  <c r="BH403" i="3"/>
  <c r="BG403" i="3"/>
  <c r="BF403" i="3"/>
  <c r="T403" i="3"/>
  <c r="R403" i="3"/>
  <c r="P403" i="3"/>
  <c r="BK403" i="3"/>
  <c r="J403" i="3"/>
  <c r="BE403" i="3"/>
  <c r="BI401" i="3"/>
  <c r="BH401" i="3"/>
  <c r="BG401" i="3"/>
  <c r="BF401" i="3"/>
  <c r="T401" i="3"/>
  <c r="R401" i="3"/>
  <c r="P401" i="3"/>
  <c r="BK401" i="3"/>
  <c r="J401" i="3"/>
  <c r="BE401" i="3"/>
  <c r="BI399" i="3"/>
  <c r="BH399" i="3"/>
  <c r="BG399" i="3"/>
  <c r="BF399" i="3"/>
  <c r="T399" i="3"/>
  <c r="R399" i="3"/>
  <c r="P399" i="3"/>
  <c r="BK399" i="3"/>
  <c r="J399" i="3"/>
  <c r="BE399" i="3"/>
  <c r="BI397" i="3"/>
  <c r="BH397" i="3"/>
  <c r="BG397" i="3"/>
  <c r="BF397" i="3"/>
  <c r="T397" i="3"/>
  <c r="R397" i="3"/>
  <c r="P397" i="3"/>
  <c r="BK397" i="3"/>
  <c r="J397" i="3"/>
  <c r="BE397" i="3"/>
  <c r="BI395" i="3"/>
  <c r="BH395" i="3"/>
  <c r="BG395" i="3"/>
  <c r="BF395" i="3"/>
  <c r="T395" i="3"/>
  <c r="R395" i="3"/>
  <c r="P395" i="3"/>
  <c r="BK395" i="3"/>
  <c r="J395" i="3"/>
  <c r="BE395" i="3"/>
  <c r="BI389" i="3"/>
  <c r="BH389" i="3"/>
  <c r="BG389" i="3"/>
  <c r="BF389" i="3"/>
  <c r="T389" i="3"/>
  <c r="R389" i="3"/>
  <c r="P389" i="3"/>
  <c r="BK389" i="3"/>
  <c r="J389" i="3"/>
  <c r="BE389" i="3"/>
  <c r="BI385" i="3"/>
  <c r="BH385" i="3"/>
  <c r="BG385" i="3"/>
  <c r="BF385" i="3"/>
  <c r="T385" i="3"/>
  <c r="R385" i="3"/>
  <c r="P385" i="3"/>
  <c r="BK385" i="3"/>
  <c r="J385" i="3"/>
  <c r="BE385" i="3"/>
  <c r="BI380" i="3"/>
  <c r="BH380" i="3"/>
  <c r="BG380" i="3"/>
  <c r="BF380" i="3"/>
  <c r="T380" i="3"/>
  <c r="R380" i="3"/>
  <c r="P380" i="3"/>
  <c r="BK380" i="3"/>
  <c r="J380" i="3"/>
  <c r="BE380" i="3"/>
  <c r="BI374" i="3"/>
  <c r="BH374" i="3"/>
  <c r="BG374" i="3"/>
  <c r="BF374" i="3"/>
  <c r="T374" i="3"/>
  <c r="R374" i="3"/>
  <c r="P374" i="3"/>
  <c r="BK374" i="3"/>
  <c r="J374" i="3"/>
  <c r="BE374" i="3"/>
  <c r="BI372" i="3"/>
  <c r="BH372" i="3"/>
  <c r="BG372" i="3"/>
  <c r="BF372" i="3"/>
  <c r="T372" i="3"/>
  <c r="R372" i="3"/>
  <c r="P372" i="3"/>
  <c r="BK372" i="3"/>
  <c r="J372" i="3"/>
  <c r="BE372" i="3"/>
  <c r="BI370" i="3"/>
  <c r="BH370" i="3"/>
  <c r="BG370" i="3"/>
  <c r="BF370" i="3"/>
  <c r="T370" i="3"/>
  <c r="R370" i="3"/>
  <c r="P370" i="3"/>
  <c r="BK370" i="3"/>
  <c r="J370" i="3"/>
  <c r="BE370" i="3"/>
  <c r="BI365" i="3"/>
  <c r="BH365" i="3"/>
  <c r="BG365" i="3"/>
  <c r="BF365" i="3"/>
  <c r="T365" i="3"/>
  <c r="R365" i="3"/>
  <c r="P365" i="3"/>
  <c r="BK365" i="3"/>
  <c r="J365" i="3"/>
  <c r="BE365" i="3"/>
  <c r="BI354" i="3"/>
  <c r="BH354" i="3"/>
  <c r="BG354" i="3"/>
  <c r="BF354" i="3"/>
  <c r="T354" i="3"/>
  <c r="R354" i="3"/>
  <c r="P354" i="3"/>
  <c r="BK354" i="3"/>
  <c r="J354" i="3"/>
  <c r="BE354" i="3"/>
  <c r="BI351" i="3"/>
  <c r="BH351" i="3"/>
  <c r="BG351" i="3"/>
  <c r="BF351" i="3"/>
  <c r="T351" i="3"/>
  <c r="T350" i="3"/>
  <c r="R351" i="3"/>
  <c r="R350" i="3"/>
  <c r="P351" i="3"/>
  <c r="P350" i="3"/>
  <c r="BK351" i="3"/>
  <c r="BK350" i="3"/>
  <c r="J350" i="3" s="1"/>
  <c r="J351" i="3"/>
  <c r="BE351" i="3" s="1"/>
  <c r="J61" i="3"/>
  <c r="BI347" i="3"/>
  <c r="BH347" i="3"/>
  <c r="BG347" i="3"/>
  <c r="BF347" i="3"/>
  <c r="T347" i="3"/>
  <c r="R347" i="3"/>
  <c r="P347" i="3"/>
  <c r="BK347" i="3"/>
  <c r="J347" i="3"/>
  <c r="BE347" i="3"/>
  <c r="BI344" i="3"/>
  <c r="BH344" i="3"/>
  <c r="BG344" i="3"/>
  <c r="BF344" i="3"/>
  <c r="T344" i="3"/>
  <c r="R344" i="3"/>
  <c r="P344" i="3"/>
  <c r="BK344" i="3"/>
  <c r="J344" i="3"/>
  <c r="BE344" i="3"/>
  <c r="BI342" i="3"/>
  <c r="BH342" i="3"/>
  <c r="BG342" i="3"/>
  <c r="BF342" i="3"/>
  <c r="T342" i="3"/>
  <c r="R342" i="3"/>
  <c r="P342" i="3"/>
  <c r="BK342" i="3"/>
  <c r="J342" i="3"/>
  <c r="BE342" i="3"/>
  <c r="BI340" i="3"/>
  <c r="BH340" i="3"/>
  <c r="BG340" i="3"/>
  <c r="BF340" i="3"/>
  <c r="T340" i="3"/>
  <c r="R340" i="3"/>
  <c r="P340" i="3"/>
  <c r="BK340" i="3"/>
  <c r="J340" i="3"/>
  <c r="BE340" i="3"/>
  <c r="BI337" i="3"/>
  <c r="BH337" i="3"/>
  <c r="BG337" i="3"/>
  <c r="BF337" i="3"/>
  <c r="T337" i="3"/>
  <c r="R337" i="3"/>
  <c r="P337" i="3"/>
  <c r="BK337" i="3"/>
  <c r="J337" i="3"/>
  <c r="BE337" i="3"/>
  <c r="BI335" i="3"/>
  <c r="BH335" i="3"/>
  <c r="BG335" i="3"/>
  <c r="BF335" i="3"/>
  <c r="T335" i="3"/>
  <c r="R335" i="3"/>
  <c r="P335" i="3"/>
  <c r="BK335" i="3"/>
  <c r="J335" i="3"/>
  <c r="BE335" i="3"/>
  <c r="BI333" i="3"/>
  <c r="BH333" i="3"/>
  <c r="BG333" i="3"/>
  <c r="BF333" i="3"/>
  <c r="T333" i="3"/>
  <c r="R333" i="3"/>
  <c r="P333" i="3"/>
  <c r="BK333" i="3"/>
  <c r="J333" i="3"/>
  <c r="BE333" i="3"/>
  <c r="BI331" i="3"/>
  <c r="BH331" i="3"/>
  <c r="BG331" i="3"/>
  <c r="BF331" i="3"/>
  <c r="T331" i="3"/>
  <c r="R331" i="3"/>
  <c r="P331" i="3"/>
  <c r="BK331" i="3"/>
  <c r="J331" i="3"/>
  <c r="BE331" i="3"/>
  <c r="BI329" i="3"/>
  <c r="BH329" i="3"/>
  <c r="BG329" i="3"/>
  <c r="BF329" i="3"/>
  <c r="T329" i="3"/>
  <c r="R329" i="3"/>
  <c r="P329" i="3"/>
  <c r="BK329" i="3"/>
  <c r="J329" i="3"/>
  <c r="BE329" i="3"/>
  <c r="BI326" i="3"/>
  <c r="BH326" i="3"/>
  <c r="BG326" i="3"/>
  <c r="BF326" i="3"/>
  <c r="T326" i="3"/>
  <c r="R326" i="3"/>
  <c r="P326" i="3"/>
  <c r="BK326" i="3"/>
  <c r="J326" i="3"/>
  <c r="BE326" i="3"/>
  <c r="BI322" i="3"/>
  <c r="BH322" i="3"/>
  <c r="BG322" i="3"/>
  <c r="BF322" i="3"/>
  <c r="T322" i="3"/>
  <c r="R322" i="3"/>
  <c r="P322" i="3"/>
  <c r="BK322" i="3"/>
  <c r="J322" i="3"/>
  <c r="BE322" i="3"/>
  <c r="BI319" i="3"/>
  <c r="BH319" i="3"/>
  <c r="BG319" i="3"/>
  <c r="BF319" i="3"/>
  <c r="T319" i="3"/>
  <c r="T318" i="3"/>
  <c r="R319" i="3"/>
  <c r="R318" i="3"/>
  <c r="P319" i="3"/>
  <c r="P318" i="3"/>
  <c r="BK319" i="3"/>
  <c r="BK318" i="3"/>
  <c r="J318" i="3" s="1"/>
  <c r="J319" i="3"/>
  <c r="BE319" i="3" s="1"/>
  <c r="J60" i="3"/>
  <c r="BI315" i="3"/>
  <c r="BH315" i="3"/>
  <c r="BG315" i="3"/>
  <c r="BF315" i="3"/>
  <c r="T315" i="3"/>
  <c r="R315" i="3"/>
  <c r="P315" i="3"/>
  <c r="BK315" i="3"/>
  <c r="J315" i="3"/>
  <c r="BE315" i="3"/>
  <c r="BI312" i="3"/>
  <c r="BH312" i="3"/>
  <c r="BG312" i="3"/>
  <c r="BF312" i="3"/>
  <c r="T312" i="3"/>
  <c r="R312" i="3"/>
  <c r="P312" i="3"/>
  <c r="BK312" i="3"/>
  <c r="J312" i="3"/>
  <c r="BE312" i="3"/>
  <c r="BI310" i="3"/>
  <c r="BH310" i="3"/>
  <c r="BG310" i="3"/>
  <c r="BF310" i="3"/>
  <c r="T310" i="3"/>
  <c r="R310" i="3"/>
  <c r="P310" i="3"/>
  <c r="BK310" i="3"/>
  <c r="J310" i="3"/>
  <c r="BE310" i="3"/>
  <c r="BI308" i="3"/>
  <c r="BH308" i="3"/>
  <c r="BG308" i="3"/>
  <c r="BF308" i="3"/>
  <c r="T308" i="3"/>
  <c r="R308" i="3"/>
  <c r="P308" i="3"/>
  <c r="BK308" i="3"/>
  <c r="J308" i="3"/>
  <c r="BE308" i="3"/>
  <c r="BI301" i="3"/>
  <c r="BH301" i="3"/>
  <c r="BG301" i="3"/>
  <c r="BF301" i="3"/>
  <c r="T301" i="3"/>
  <c r="R301" i="3"/>
  <c r="P301" i="3"/>
  <c r="BK301" i="3"/>
  <c r="J301" i="3"/>
  <c r="BE301" i="3"/>
  <c r="BI299" i="3"/>
  <c r="BH299" i="3"/>
  <c r="BG299" i="3"/>
  <c r="BF299" i="3"/>
  <c r="T299" i="3"/>
  <c r="R299" i="3"/>
  <c r="P299" i="3"/>
  <c r="BK299" i="3"/>
  <c r="J299" i="3"/>
  <c r="BE299" i="3"/>
  <c r="BI297" i="3"/>
  <c r="BH297" i="3"/>
  <c r="BG297" i="3"/>
  <c r="BF297" i="3"/>
  <c r="T297" i="3"/>
  <c r="R297" i="3"/>
  <c r="P297" i="3"/>
  <c r="BK297" i="3"/>
  <c r="J297" i="3"/>
  <c r="BE297" i="3"/>
  <c r="BI287" i="3"/>
  <c r="BH287" i="3"/>
  <c r="BG287" i="3"/>
  <c r="BF287" i="3"/>
  <c r="T287" i="3"/>
  <c r="R287" i="3"/>
  <c r="P287" i="3"/>
  <c r="BK287" i="3"/>
  <c r="J287" i="3"/>
  <c r="BE287" i="3"/>
  <c r="BI283" i="3"/>
  <c r="BH283" i="3"/>
  <c r="BG283" i="3"/>
  <c r="BF283" i="3"/>
  <c r="T283" i="3"/>
  <c r="R283" i="3"/>
  <c r="P283" i="3"/>
  <c r="BK283" i="3"/>
  <c r="J283" i="3"/>
  <c r="BE283" i="3"/>
  <c r="BI280" i="3"/>
  <c r="BH280" i="3"/>
  <c r="BG280" i="3"/>
  <c r="BF280" i="3"/>
  <c r="T280" i="3"/>
  <c r="R280" i="3"/>
  <c r="P280" i="3"/>
  <c r="BK280" i="3"/>
  <c r="J280" i="3"/>
  <c r="BE280" i="3"/>
  <c r="BI276" i="3"/>
  <c r="BH276" i="3"/>
  <c r="BG276" i="3"/>
  <c r="BF276" i="3"/>
  <c r="T276" i="3"/>
  <c r="R276" i="3"/>
  <c r="P276" i="3"/>
  <c r="BK276" i="3"/>
  <c r="J276" i="3"/>
  <c r="BE276" i="3"/>
  <c r="BI272" i="3"/>
  <c r="BH272" i="3"/>
  <c r="BG272" i="3"/>
  <c r="BF272" i="3"/>
  <c r="T272" i="3"/>
  <c r="R272" i="3"/>
  <c r="P272" i="3"/>
  <c r="BK272" i="3"/>
  <c r="J272" i="3"/>
  <c r="BE272" i="3"/>
  <c r="BI267" i="3"/>
  <c r="BH267" i="3"/>
  <c r="BG267" i="3"/>
  <c r="BF267" i="3"/>
  <c r="T267" i="3"/>
  <c r="R267" i="3"/>
  <c r="P267" i="3"/>
  <c r="BK267" i="3"/>
  <c r="J267" i="3"/>
  <c r="BE267" i="3"/>
  <c r="BI263" i="3"/>
  <c r="BH263" i="3"/>
  <c r="BG263" i="3"/>
  <c r="BF263" i="3"/>
  <c r="T263" i="3"/>
  <c r="R263" i="3"/>
  <c r="P263" i="3"/>
  <c r="BK263" i="3"/>
  <c r="J263" i="3"/>
  <c r="BE263" i="3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/>
  <c r="BI236" i="3"/>
  <c r="BH236" i="3"/>
  <c r="BG236" i="3"/>
  <c r="BF236" i="3"/>
  <c r="T236" i="3"/>
  <c r="R236" i="3"/>
  <c r="P236" i="3"/>
  <c r="BK236" i="3"/>
  <c r="J236" i="3"/>
  <c r="BE236" i="3"/>
  <c r="BI232" i="3"/>
  <c r="BH232" i="3"/>
  <c r="BG232" i="3"/>
  <c r="BF232" i="3"/>
  <c r="T232" i="3"/>
  <c r="R232" i="3"/>
  <c r="P232" i="3"/>
  <c r="BK232" i="3"/>
  <c r="J232" i="3"/>
  <c r="BE232" i="3"/>
  <c r="BI229" i="3"/>
  <c r="BH229" i="3"/>
  <c r="BG229" i="3"/>
  <c r="BF229" i="3"/>
  <c r="T229" i="3"/>
  <c r="T228" i="3"/>
  <c r="R229" i="3"/>
  <c r="R228" i="3"/>
  <c r="P229" i="3"/>
  <c r="P228" i="3"/>
  <c r="BK229" i="3"/>
  <c r="BK228" i="3"/>
  <c r="J228" i="3" s="1"/>
  <c r="J229" i="3"/>
  <c r="BE229" i="3" s="1"/>
  <c r="J59" i="3"/>
  <c r="BI225" i="3"/>
  <c r="BH225" i="3"/>
  <c r="BG225" i="3"/>
  <c r="BF225" i="3"/>
  <c r="T225" i="3"/>
  <c r="R225" i="3"/>
  <c r="P225" i="3"/>
  <c r="BK225" i="3"/>
  <c r="J225" i="3"/>
  <c r="BE225" i="3"/>
  <c r="BI221" i="3"/>
  <c r="BH221" i="3"/>
  <c r="BG221" i="3"/>
  <c r="BF221" i="3"/>
  <c r="T221" i="3"/>
  <c r="R221" i="3"/>
  <c r="P221" i="3"/>
  <c r="BK221" i="3"/>
  <c r="J221" i="3"/>
  <c r="BE221" i="3"/>
  <c r="BI218" i="3"/>
  <c r="BH218" i="3"/>
  <c r="BG218" i="3"/>
  <c r="BF218" i="3"/>
  <c r="T218" i="3"/>
  <c r="R218" i="3"/>
  <c r="P218" i="3"/>
  <c r="BK218" i="3"/>
  <c r="J218" i="3"/>
  <c r="BE218" i="3"/>
  <c r="BI215" i="3"/>
  <c r="BH215" i="3"/>
  <c r="BG215" i="3"/>
  <c r="BF215" i="3"/>
  <c r="T215" i="3"/>
  <c r="R215" i="3"/>
  <c r="P215" i="3"/>
  <c r="BK215" i="3"/>
  <c r="J215" i="3"/>
  <c r="BE215" i="3"/>
  <c r="BI212" i="3"/>
  <c r="BH212" i="3"/>
  <c r="BG212" i="3"/>
  <c r="BF212" i="3"/>
  <c r="T212" i="3"/>
  <c r="R212" i="3"/>
  <c r="P212" i="3"/>
  <c r="BK212" i="3"/>
  <c r="J212" i="3"/>
  <c r="BE212" i="3"/>
  <c r="BI209" i="3"/>
  <c r="BH209" i="3"/>
  <c r="BG209" i="3"/>
  <c r="BF209" i="3"/>
  <c r="T209" i="3"/>
  <c r="R209" i="3"/>
  <c r="P209" i="3"/>
  <c r="BK209" i="3"/>
  <c r="J209" i="3"/>
  <c r="BE209" i="3"/>
  <c r="BI206" i="3"/>
  <c r="BH206" i="3"/>
  <c r="BG206" i="3"/>
  <c r="BF206" i="3"/>
  <c r="T206" i="3"/>
  <c r="R206" i="3"/>
  <c r="P206" i="3"/>
  <c r="BK206" i="3"/>
  <c r="J206" i="3"/>
  <c r="BE206" i="3"/>
  <c r="BI203" i="3"/>
  <c r="BH203" i="3"/>
  <c r="BG203" i="3"/>
  <c r="BF203" i="3"/>
  <c r="T203" i="3"/>
  <c r="R203" i="3"/>
  <c r="P203" i="3"/>
  <c r="BK203" i="3"/>
  <c r="J203" i="3"/>
  <c r="BE203" i="3"/>
  <c r="BI200" i="3"/>
  <c r="BH200" i="3"/>
  <c r="BG200" i="3"/>
  <c r="BF200" i="3"/>
  <c r="T200" i="3"/>
  <c r="R200" i="3"/>
  <c r="P200" i="3"/>
  <c r="BK200" i="3"/>
  <c r="J200" i="3"/>
  <c r="BE200" i="3"/>
  <c r="BI197" i="3"/>
  <c r="BH197" i="3"/>
  <c r="BG197" i="3"/>
  <c r="BF197" i="3"/>
  <c r="T197" i="3"/>
  <c r="R197" i="3"/>
  <c r="P197" i="3"/>
  <c r="BK197" i="3"/>
  <c r="J197" i="3"/>
  <c r="BE197" i="3"/>
  <c r="BI194" i="3"/>
  <c r="BH194" i="3"/>
  <c r="BG194" i="3"/>
  <c r="BF194" i="3"/>
  <c r="T194" i="3"/>
  <c r="R194" i="3"/>
  <c r="P194" i="3"/>
  <c r="BK194" i="3"/>
  <c r="J194" i="3"/>
  <c r="BE194" i="3"/>
  <c r="BI191" i="3"/>
  <c r="BH191" i="3"/>
  <c r="BG191" i="3"/>
  <c r="BF191" i="3"/>
  <c r="T191" i="3"/>
  <c r="R191" i="3"/>
  <c r="P191" i="3"/>
  <c r="BK191" i="3"/>
  <c r="J191" i="3"/>
  <c r="BE191" i="3"/>
  <c r="BI185" i="3"/>
  <c r="BH185" i="3"/>
  <c r="BG185" i="3"/>
  <c r="BF185" i="3"/>
  <c r="T185" i="3"/>
  <c r="R185" i="3"/>
  <c r="P185" i="3"/>
  <c r="BK185" i="3"/>
  <c r="J185" i="3"/>
  <c r="BE185" i="3"/>
  <c r="BI183" i="3"/>
  <c r="BH183" i="3"/>
  <c r="BG183" i="3"/>
  <c r="BF183" i="3"/>
  <c r="T183" i="3"/>
  <c r="R183" i="3"/>
  <c r="P183" i="3"/>
  <c r="BK183" i="3"/>
  <c r="J183" i="3"/>
  <c r="BE183" i="3"/>
  <c r="BI181" i="3"/>
  <c r="BH181" i="3"/>
  <c r="BG181" i="3"/>
  <c r="BF181" i="3"/>
  <c r="T181" i="3"/>
  <c r="R181" i="3"/>
  <c r="P181" i="3"/>
  <c r="BK181" i="3"/>
  <c r="J181" i="3"/>
  <c r="BE181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7" i="3"/>
  <c r="BH167" i="3"/>
  <c r="BG167" i="3"/>
  <c r="BF167" i="3"/>
  <c r="T167" i="3"/>
  <c r="R167" i="3"/>
  <c r="P167" i="3"/>
  <c r="BK167" i="3"/>
  <c r="J167" i="3"/>
  <c r="BE167" i="3"/>
  <c r="BI163" i="3"/>
  <c r="BH163" i="3"/>
  <c r="BG163" i="3"/>
  <c r="BF163" i="3"/>
  <c r="T163" i="3"/>
  <c r="R163" i="3"/>
  <c r="P163" i="3"/>
  <c r="BK163" i="3"/>
  <c r="J163" i="3"/>
  <c r="BE163" i="3"/>
  <c r="BI152" i="3"/>
  <c r="BH152" i="3"/>
  <c r="BG152" i="3"/>
  <c r="BF152" i="3"/>
  <c r="T152" i="3"/>
  <c r="R152" i="3"/>
  <c r="P152" i="3"/>
  <c r="BK152" i="3"/>
  <c r="J152" i="3"/>
  <c r="BE152" i="3"/>
  <c r="BI149" i="3"/>
  <c r="BH149" i="3"/>
  <c r="BG149" i="3"/>
  <c r="BF149" i="3"/>
  <c r="T149" i="3"/>
  <c r="R149" i="3"/>
  <c r="P149" i="3"/>
  <c r="BK149" i="3"/>
  <c r="J149" i="3"/>
  <c r="BE149" i="3"/>
  <c r="BI142" i="3"/>
  <c r="BH142" i="3"/>
  <c r="BG142" i="3"/>
  <c r="BF142" i="3"/>
  <c r="T142" i="3"/>
  <c r="R142" i="3"/>
  <c r="P142" i="3"/>
  <c r="BK142" i="3"/>
  <c r="J142" i="3"/>
  <c r="BE142" i="3"/>
  <c r="BI134" i="3"/>
  <c r="BH134" i="3"/>
  <c r="BG134" i="3"/>
  <c r="BF134" i="3"/>
  <c r="T134" i="3"/>
  <c r="R134" i="3"/>
  <c r="P134" i="3"/>
  <c r="BK134" i="3"/>
  <c r="J134" i="3"/>
  <c r="BE134" i="3"/>
  <c r="BI131" i="3"/>
  <c r="BH131" i="3"/>
  <c r="BG131" i="3"/>
  <c r="BF131" i="3"/>
  <c r="T131" i="3"/>
  <c r="R131" i="3"/>
  <c r="P131" i="3"/>
  <c r="BK131" i="3"/>
  <c r="J131" i="3"/>
  <c r="BE131" i="3"/>
  <c r="BI128" i="3"/>
  <c r="BH128" i="3"/>
  <c r="BG128" i="3"/>
  <c r="BF128" i="3"/>
  <c r="T128" i="3"/>
  <c r="R128" i="3"/>
  <c r="P128" i="3"/>
  <c r="BK128" i="3"/>
  <c r="J128" i="3"/>
  <c r="BE128" i="3"/>
  <c r="BI125" i="3"/>
  <c r="BH125" i="3"/>
  <c r="BG125" i="3"/>
  <c r="BF125" i="3"/>
  <c r="T125" i="3"/>
  <c r="R125" i="3"/>
  <c r="P125" i="3"/>
  <c r="BK125" i="3"/>
  <c r="J125" i="3"/>
  <c r="BE125" i="3"/>
  <c r="BI121" i="3"/>
  <c r="BH121" i="3"/>
  <c r="BG121" i="3"/>
  <c r="BF121" i="3"/>
  <c r="T121" i="3"/>
  <c r="R121" i="3"/>
  <c r="P121" i="3"/>
  <c r="BK121" i="3"/>
  <c r="J121" i="3"/>
  <c r="BE121" i="3"/>
  <c r="BI117" i="3"/>
  <c r="BH117" i="3"/>
  <c r="BG117" i="3"/>
  <c r="BF117" i="3"/>
  <c r="T117" i="3"/>
  <c r="R117" i="3"/>
  <c r="P117" i="3"/>
  <c r="BK117" i="3"/>
  <c r="J117" i="3"/>
  <c r="BE117" i="3"/>
  <c r="BI114" i="3"/>
  <c r="BH114" i="3"/>
  <c r="BG114" i="3"/>
  <c r="BF114" i="3"/>
  <c r="T114" i="3"/>
  <c r="R114" i="3"/>
  <c r="P114" i="3"/>
  <c r="BK114" i="3"/>
  <c r="J114" i="3"/>
  <c r="BE114" i="3"/>
  <c r="BI111" i="3"/>
  <c r="BH111" i="3"/>
  <c r="BG111" i="3"/>
  <c r="BF111" i="3"/>
  <c r="T111" i="3"/>
  <c r="R111" i="3"/>
  <c r="P111" i="3"/>
  <c r="BK111" i="3"/>
  <c r="J111" i="3"/>
  <c r="BE111" i="3"/>
  <c r="BI107" i="3"/>
  <c r="BH107" i="3"/>
  <c r="BG107" i="3"/>
  <c r="BF107" i="3"/>
  <c r="T107" i="3"/>
  <c r="R107" i="3"/>
  <c r="P107" i="3"/>
  <c r="BK107" i="3"/>
  <c r="J107" i="3"/>
  <c r="BE107" i="3"/>
  <c r="BI103" i="3"/>
  <c r="BH103" i="3"/>
  <c r="BG103" i="3"/>
  <c r="BF103" i="3"/>
  <c r="T103" i="3"/>
  <c r="R103" i="3"/>
  <c r="P103" i="3"/>
  <c r="BK103" i="3"/>
  <c r="J103" i="3"/>
  <c r="BE103" i="3"/>
  <c r="BI100" i="3"/>
  <c r="BH100" i="3"/>
  <c r="BG100" i="3"/>
  <c r="BF100" i="3"/>
  <c r="T100" i="3"/>
  <c r="R100" i="3"/>
  <c r="P100" i="3"/>
  <c r="BK100" i="3"/>
  <c r="J100" i="3"/>
  <c r="BE100" i="3"/>
  <c r="BI96" i="3"/>
  <c r="BH96" i="3"/>
  <c r="BG96" i="3"/>
  <c r="BF96" i="3"/>
  <c r="T96" i="3"/>
  <c r="R96" i="3"/>
  <c r="P96" i="3"/>
  <c r="BK96" i="3"/>
  <c r="J96" i="3"/>
  <c r="BE96" i="3"/>
  <c r="BI91" i="3"/>
  <c r="BH91" i="3"/>
  <c r="BG91" i="3"/>
  <c r="BF91" i="3"/>
  <c r="T91" i="3"/>
  <c r="R91" i="3"/>
  <c r="P91" i="3"/>
  <c r="BK91" i="3"/>
  <c r="J91" i="3"/>
  <c r="BE91" i="3"/>
  <c r="BI88" i="3"/>
  <c r="F34" i="3"/>
  <c r="BD53" i="1" s="1"/>
  <c r="BH88" i="3"/>
  <c r="BG88" i="3"/>
  <c r="F32" i="3"/>
  <c r="BB53" i="1" s="1"/>
  <c r="BF88" i="3"/>
  <c r="T88" i="3"/>
  <c r="T87" i="3"/>
  <c r="R88" i="3"/>
  <c r="R87" i="3" s="1"/>
  <c r="R85" i="3" s="1"/>
  <c r="P88" i="3"/>
  <c r="P87" i="3"/>
  <c r="BK88" i="3"/>
  <c r="BK87" i="3"/>
  <c r="J87" i="3" s="1"/>
  <c r="J58" i="3" s="1"/>
  <c r="J88" i="3"/>
  <c r="BE88" i="3"/>
  <c r="J57" i="3"/>
  <c r="J81" i="3"/>
  <c r="F79" i="3"/>
  <c r="E77" i="3"/>
  <c r="J51" i="3"/>
  <c r="F49" i="3"/>
  <c r="E47" i="3"/>
  <c r="J18" i="3"/>
  <c r="E18" i="3"/>
  <c r="F82" i="3"/>
  <c r="F52" i="3"/>
  <c r="J17" i="3"/>
  <c r="J15" i="3"/>
  <c r="E15" i="3"/>
  <c r="F81" i="3" s="1"/>
  <c r="F51" i="3"/>
  <c r="J14" i="3"/>
  <c r="J12" i="3"/>
  <c r="J79" i="3" s="1"/>
  <c r="E7" i="3"/>
  <c r="E75" i="3"/>
  <c r="E45" i="3"/>
  <c r="AY52" i="1"/>
  <c r="AX52" i="1"/>
  <c r="BI499" i="2"/>
  <c r="BH499" i="2"/>
  <c r="BG499" i="2"/>
  <c r="BF499" i="2"/>
  <c r="T499" i="2"/>
  <c r="R499" i="2"/>
  <c r="P499" i="2"/>
  <c r="BK499" i="2"/>
  <c r="J499" i="2"/>
  <c r="BE499" i="2" s="1"/>
  <c r="BI496" i="2"/>
  <c r="BH496" i="2"/>
  <c r="BG496" i="2"/>
  <c r="BF496" i="2"/>
  <c r="T496" i="2"/>
  <c r="T495" i="2" s="1"/>
  <c r="T494" i="2" s="1"/>
  <c r="R496" i="2"/>
  <c r="R495" i="2"/>
  <c r="R494" i="2" s="1"/>
  <c r="P496" i="2"/>
  <c r="P495" i="2" s="1"/>
  <c r="P494" i="2" s="1"/>
  <c r="BK496" i="2"/>
  <c r="BK495" i="2" s="1"/>
  <c r="J496" i="2"/>
  <c r="BE496" i="2"/>
  <c r="BI493" i="2"/>
  <c r="BH493" i="2"/>
  <c r="BG493" i="2"/>
  <c r="BF493" i="2"/>
  <c r="T493" i="2"/>
  <c r="T492" i="2"/>
  <c r="R493" i="2"/>
  <c r="R492" i="2"/>
  <c r="P493" i="2"/>
  <c r="P492" i="2"/>
  <c r="BK493" i="2"/>
  <c r="BK492" i="2"/>
  <c r="J492" i="2" s="1"/>
  <c r="J65" i="2" s="1"/>
  <c r="J493" i="2"/>
  <c r="BE493" i="2" s="1"/>
  <c r="BI490" i="2"/>
  <c r="BH490" i="2"/>
  <c r="BG490" i="2"/>
  <c r="BF490" i="2"/>
  <c r="T490" i="2"/>
  <c r="R490" i="2"/>
  <c r="P490" i="2"/>
  <c r="BK490" i="2"/>
  <c r="J490" i="2"/>
  <c r="BE490" i="2"/>
  <c r="BI488" i="2"/>
  <c r="BH488" i="2"/>
  <c r="BG488" i="2"/>
  <c r="BF488" i="2"/>
  <c r="T488" i="2"/>
  <c r="R488" i="2"/>
  <c r="P488" i="2"/>
  <c r="BK488" i="2"/>
  <c r="J488" i="2"/>
  <c r="BE488" i="2"/>
  <c r="BI486" i="2"/>
  <c r="BH486" i="2"/>
  <c r="BG486" i="2"/>
  <c r="BF486" i="2"/>
  <c r="T486" i="2"/>
  <c r="R486" i="2"/>
  <c r="P486" i="2"/>
  <c r="BK486" i="2"/>
  <c r="J486" i="2"/>
  <c r="BE486" i="2"/>
  <c r="BI484" i="2"/>
  <c r="BH484" i="2"/>
  <c r="BG484" i="2"/>
  <c r="BF484" i="2"/>
  <c r="T484" i="2"/>
  <c r="R484" i="2"/>
  <c r="P484" i="2"/>
  <c r="BK484" i="2"/>
  <c r="J484" i="2"/>
  <c r="BE484" i="2"/>
  <c r="BI482" i="2"/>
  <c r="BH482" i="2"/>
  <c r="BG482" i="2"/>
  <c r="BF482" i="2"/>
  <c r="T482" i="2"/>
  <c r="R482" i="2"/>
  <c r="P482" i="2"/>
  <c r="BK482" i="2"/>
  <c r="J482" i="2"/>
  <c r="BE482" i="2"/>
  <c r="BI480" i="2"/>
  <c r="BH480" i="2"/>
  <c r="BG480" i="2"/>
  <c r="BF480" i="2"/>
  <c r="T480" i="2"/>
  <c r="R480" i="2"/>
  <c r="P480" i="2"/>
  <c r="BK480" i="2"/>
  <c r="J480" i="2"/>
  <c r="BE480" i="2"/>
  <c r="BI478" i="2"/>
  <c r="BH478" i="2"/>
  <c r="BG478" i="2"/>
  <c r="BF478" i="2"/>
  <c r="T478" i="2"/>
  <c r="R478" i="2"/>
  <c r="P478" i="2"/>
  <c r="BK478" i="2"/>
  <c r="J478" i="2"/>
  <c r="BE478" i="2"/>
  <c r="BI476" i="2"/>
  <c r="BH476" i="2"/>
  <c r="BG476" i="2"/>
  <c r="BF476" i="2"/>
  <c r="T476" i="2"/>
  <c r="R476" i="2"/>
  <c r="P476" i="2"/>
  <c r="BK476" i="2"/>
  <c r="J476" i="2"/>
  <c r="BE476" i="2"/>
  <c r="BI466" i="2"/>
  <c r="BH466" i="2"/>
  <c r="BG466" i="2"/>
  <c r="BF466" i="2"/>
  <c r="T466" i="2"/>
  <c r="T465" i="2"/>
  <c r="R466" i="2"/>
  <c r="R465" i="2"/>
  <c r="P466" i="2"/>
  <c r="P465" i="2"/>
  <c r="BK466" i="2"/>
  <c r="BK465" i="2"/>
  <c r="J465" i="2" s="1"/>
  <c r="J64" i="2" s="1"/>
  <c r="J466" i="2"/>
  <c r="BE466" i="2" s="1"/>
  <c r="BI464" i="2"/>
  <c r="BH464" i="2"/>
  <c r="BG464" i="2"/>
  <c r="BF464" i="2"/>
  <c r="T464" i="2"/>
  <c r="R464" i="2"/>
  <c r="P464" i="2"/>
  <c r="BK464" i="2"/>
  <c r="J464" i="2"/>
  <c r="BE464" i="2"/>
  <c r="BI463" i="2"/>
  <c r="BH463" i="2"/>
  <c r="BG463" i="2"/>
  <c r="BF463" i="2"/>
  <c r="T463" i="2"/>
  <c r="R463" i="2"/>
  <c r="P463" i="2"/>
  <c r="BK463" i="2"/>
  <c r="J463" i="2"/>
  <c r="BE463" i="2"/>
  <c r="BI461" i="2"/>
  <c r="BH461" i="2"/>
  <c r="BG461" i="2"/>
  <c r="BF461" i="2"/>
  <c r="T461" i="2"/>
  <c r="R461" i="2"/>
  <c r="P461" i="2"/>
  <c r="BK461" i="2"/>
  <c r="J461" i="2"/>
  <c r="BE461" i="2"/>
  <c r="BI460" i="2"/>
  <c r="BH460" i="2"/>
  <c r="BG460" i="2"/>
  <c r="BF460" i="2"/>
  <c r="T460" i="2"/>
  <c r="R460" i="2"/>
  <c r="P460" i="2"/>
  <c r="BK460" i="2"/>
  <c r="J460" i="2"/>
  <c r="BE460" i="2"/>
  <c r="BI459" i="2"/>
  <c r="BH459" i="2"/>
  <c r="BG459" i="2"/>
  <c r="BF459" i="2"/>
  <c r="T459" i="2"/>
  <c r="R459" i="2"/>
  <c r="P459" i="2"/>
  <c r="BK459" i="2"/>
  <c r="J459" i="2"/>
  <c r="BE459" i="2"/>
  <c r="BI455" i="2"/>
  <c r="BH455" i="2"/>
  <c r="BG455" i="2"/>
  <c r="BF455" i="2"/>
  <c r="T455" i="2"/>
  <c r="R455" i="2"/>
  <c r="P455" i="2"/>
  <c r="BK455" i="2"/>
  <c r="J455" i="2"/>
  <c r="BE455" i="2"/>
  <c r="BI449" i="2"/>
  <c r="BH449" i="2"/>
  <c r="BG449" i="2"/>
  <c r="BF449" i="2"/>
  <c r="T449" i="2"/>
  <c r="R449" i="2"/>
  <c r="P449" i="2"/>
  <c r="BK449" i="2"/>
  <c r="J449" i="2"/>
  <c r="BE449" i="2"/>
  <c r="BI445" i="2"/>
  <c r="BH445" i="2"/>
  <c r="BG445" i="2"/>
  <c r="BF445" i="2"/>
  <c r="T445" i="2"/>
  <c r="R445" i="2"/>
  <c r="P445" i="2"/>
  <c r="BK445" i="2"/>
  <c r="J445" i="2"/>
  <c r="BE445" i="2"/>
  <c r="BI440" i="2"/>
  <c r="BH440" i="2"/>
  <c r="BG440" i="2"/>
  <c r="BF440" i="2"/>
  <c r="T440" i="2"/>
  <c r="R440" i="2"/>
  <c r="P440" i="2"/>
  <c r="BK440" i="2"/>
  <c r="J440" i="2"/>
  <c r="BE440" i="2"/>
  <c r="BI434" i="2"/>
  <c r="BH434" i="2"/>
  <c r="BG434" i="2"/>
  <c r="BF434" i="2"/>
  <c r="T434" i="2"/>
  <c r="R434" i="2"/>
  <c r="P434" i="2"/>
  <c r="BK434" i="2"/>
  <c r="J434" i="2"/>
  <c r="BE434" i="2"/>
  <c r="BI432" i="2"/>
  <c r="BH432" i="2"/>
  <c r="BG432" i="2"/>
  <c r="BF432" i="2"/>
  <c r="T432" i="2"/>
  <c r="R432" i="2"/>
  <c r="P432" i="2"/>
  <c r="BK432" i="2"/>
  <c r="J432" i="2"/>
  <c r="BE432" i="2"/>
  <c r="BI430" i="2"/>
  <c r="BH430" i="2"/>
  <c r="BG430" i="2"/>
  <c r="BF430" i="2"/>
  <c r="T430" i="2"/>
  <c r="R430" i="2"/>
  <c r="P430" i="2"/>
  <c r="BK430" i="2"/>
  <c r="J430" i="2"/>
  <c r="BE430" i="2"/>
  <c r="BI425" i="2"/>
  <c r="BH425" i="2"/>
  <c r="BG425" i="2"/>
  <c r="BF425" i="2"/>
  <c r="T425" i="2"/>
  <c r="R425" i="2"/>
  <c r="P425" i="2"/>
  <c r="BK425" i="2"/>
  <c r="J425" i="2"/>
  <c r="BE425" i="2"/>
  <c r="BI414" i="2"/>
  <c r="BH414" i="2"/>
  <c r="BG414" i="2"/>
  <c r="BF414" i="2"/>
  <c r="T414" i="2"/>
  <c r="R414" i="2"/>
  <c r="P414" i="2"/>
  <c r="BK414" i="2"/>
  <c r="J414" i="2"/>
  <c r="BE414" i="2"/>
  <c r="BI411" i="2"/>
  <c r="BH411" i="2"/>
  <c r="BG411" i="2"/>
  <c r="BF411" i="2"/>
  <c r="T411" i="2"/>
  <c r="T410" i="2"/>
  <c r="R411" i="2"/>
  <c r="R410" i="2"/>
  <c r="P411" i="2"/>
  <c r="P410" i="2"/>
  <c r="BK411" i="2"/>
  <c r="BK410" i="2"/>
  <c r="J410" i="2" s="1"/>
  <c r="J63" i="2" s="1"/>
  <c r="J411" i="2"/>
  <c r="BE411" i="2" s="1"/>
  <c r="BI407" i="2"/>
  <c r="BH407" i="2"/>
  <c r="BG407" i="2"/>
  <c r="BF407" i="2"/>
  <c r="T407" i="2"/>
  <c r="R407" i="2"/>
  <c r="P407" i="2"/>
  <c r="BK407" i="2"/>
  <c r="J407" i="2"/>
  <c r="BE407" i="2"/>
  <c r="BI404" i="2"/>
  <c r="BH404" i="2"/>
  <c r="BG404" i="2"/>
  <c r="BF404" i="2"/>
  <c r="T404" i="2"/>
  <c r="R404" i="2"/>
  <c r="P404" i="2"/>
  <c r="BK404" i="2"/>
  <c r="J404" i="2"/>
  <c r="BE404" i="2"/>
  <c r="BI403" i="2"/>
  <c r="BH403" i="2"/>
  <c r="BG403" i="2"/>
  <c r="BF403" i="2"/>
  <c r="T403" i="2"/>
  <c r="R403" i="2"/>
  <c r="P403" i="2"/>
  <c r="BK403" i="2"/>
  <c r="J403" i="2"/>
  <c r="BE403" i="2"/>
  <c r="BI401" i="2"/>
  <c r="BH401" i="2"/>
  <c r="BG401" i="2"/>
  <c r="BF401" i="2"/>
  <c r="T401" i="2"/>
  <c r="R401" i="2"/>
  <c r="P401" i="2"/>
  <c r="BK401" i="2"/>
  <c r="J401" i="2"/>
  <c r="BE401" i="2"/>
  <c r="BI399" i="2"/>
  <c r="BH399" i="2"/>
  <c r="BG399" i="2"/>
  <c r="BF399" i="2"/>
  <c r="T399" i="2"/>
  <c r="R399" i="2"/>
  <c r="P399" i="2"/>
  <c r="BK399" i="2"/>
  <c r="J399" i="2"/>
  <c r="BE399" i="2"/>
  <c r="BI396" i="2"/>
  <c r="BH396" i="2"/>
  <c r="BG396" i="2"/>
  <c r="BF396" i="2"/>
  <c r="T396" i="2"/>
  <c r="R396" i="2"/>
  <c r="P396" i="2"/>
  <c r="BK396" i="2"/>
  <c r="J396" i="2"/>
  <c r="BE396" i="2"/>
  <c r="BI394" i="2"/>
  <c r="BH394" i="2"/>
  <c r="BG394" i="2"/>
  <c r="BF394" i="2"/>
  <c r="T394" i="2"/>
  <c r="R394" i="2"/>
  <c r="P394" i="2"/>
  <c r="BK394" i="2"/>
  <c r="J394" i="2"/>
  <c r="BE394" i="2"/>
  <c r="BI392" i="2"/>
  <c r="BH392" i="2"/>
  <c r="BG392" i="2"/>
  <c r="BF392" i="2"/>
  <c r="T392" i="2"/>
  <c r="R392" i="2"/>
  <c r="P392" i="2"/>
  <c r="BK392" i="2"/>
  <c r="J392" i="2"/>
  <c r="BE392" i="2"/>
  <c r="BI390" i="2"/>
  <c r="BH390" i="2"/>
  <c r="BG390" i="2"/>
  <c r="BF390" i="2"/>
  <c r="T390" i="2"/>
  <c r="R390" i="2"/>
  <c r="P390" i="2"/>
  <c r="BK390" i="2"/>
  <c r="J390" i="2"/>
  <c r="BE390" i="2"/>
  <c r="BI388" i="2"/>
  <c r="BH388" i="2"/>
  <c r="BG388" i="2"/>
  <c r="BF388" i="2"/>
  <c r="T388" i="2"/>
  <c r="R388" i="2"/>
  <c r="P388" i="2"/>
  <c r="BK388" i="2"/>
  <c r="J388" i="2"/>
  <c r="BE388" i="2"/>
  <c r="BI385" i="2"/>
  <c r="BH385" i="2"/>
  <c r="BG385" i="2"/>
  <c r="BF385" i="2"/>
  <c r="T385" i="2"/>
  <c r="R385" i="2"/>
  <c r="P385" i="2"/>
  <c r="BK385" i="2"/>
  <c r="J385" i="2"/>
  <c r="BE385" i="2"/>
  <c r="BI381" i="2"/>
  <c r="BH381" i="2"/>
  <c r="BG381" i="2"/>
  <c r="BF381" i="2"/>
  <c r="T381" i="2"/>
  <c r="R381" i="2"/>
  <c r="P381" i="2"/>
  <c r="BK381" i="2"/>
  <c r="J381" i="2"/>
  <c r="BE381" i="2"/>
  <c r="BI378" i="2"/>
  <c r="BH378" i="2"/>
  <c r="BG378" i="2"/>
  <c r="BF378" i="2"/>
  <c r="T378" i="2"/>
  <c r="T377" i="2"/>
  <c r="R378" i="2"/>
  <c r="R377" i="2"/>
  <c r="P378" i="2"/>
  <c r="P377" i="2"/>
  <c r="BK378" i="2"/>
  <c r="BK377" i="2"/>
  <c r="J377" i="2" s="1"/>
  <c r="J62" i="2" s="1"/>
  <c r="J378" i="2"/>
  <c r="BE378" i="2" s="1"/>
  <c r="BI374" i="2"/>
  <c r="BH374" i="2"/>
  <c r="BG374" i="2"/>
  <c r="BF374" i="2"/>
  <c r="T374" i="2"/>
  <c r="R374" i="2"/>
  <c r="P374" i="2"/>
  <c r="BK374" i="2"/>
  <c r="J374" i="2"/>
  <c r="BE374" i="2"/>
  <c r="BI371" i="2"/>
  <c r="BH371" i="2"/>
  <c r="BG371" i="2"/>
  <c r="BF371" i="2"/>
  <c r="T371" i="2"/>
  <c r="R371" i="2"/>
  <c r="P371" i="2"/>
  <c r="BK371" i="2"/>
  <c r="J371" i="2"/>
  <c r="BE371" i="2"/>
  <c r="BI369" i="2"/>
  <c r="BH369" i="2"/>
  <c r="BG369" i="2"/>
  <c r="BF369" i="2"/>
  <c r="T369" i="2"/>
  <c r="R369" i="2"/>
  <c r="P369" i="2"/>
  <c r="BK369" i="2"/>
  <c r="J369" i="2"/>
  <c r="BE369" i="2"/>
  <c r="BI365" i="2"/>
  <c r="BH365" i="2"/>
  <c r="BG365" i="2"/>
  <c r="BF365" i="2"/>
  <c r="T365" i="2"/>
  <c r="R365" i="2"/>
  <c r="P365" i="2"/>
  <c r="BK365" i="2"/>
  <c r="J365" i="2"/>
  <c r="BE365" i="2"/>
  <c r="BI363" i="2"/>
  <c r="BH363" i="2"/>
  <c r="BG363" i="2"/>
  <c r="BF363" i="2"/>
  <c r="T363" i="2"/>
  <c r="R363" i="2"/>
  <c r="P363" i="2"/>
  <c r="BK363" i="2"/>
  <c r="J363" i="2"/>
  <c r="BE363" i="2"/>
  <c r="BI361" i="2"/>
  <c r="BH361" i="2"/>
  <c r="BG361" i="2"/>
  <c r="BF361" i="2"/>
  <c r="T361" i="2"/>
  <c r="R361" i="2"/>
  <c r="P361" i="2"/>
  <c r="BK361" i="2"/>
  <c r="J361" i="2"/>
  <c r="BE361" i="2"/>
  <c r="BI358" i="2"/>
  <c r="BH358" i="2"/>
  <c r="BG358" i="2"/>
  <c r="BF358" i="2"/>
  <c r="T358" i="2"/>
  <c r="R358" i="2"/>
  <c r="P358" i="2"/>
  <c r="BK358" i="2"/>
  <c r="J358" i="2"/>
  <c r="BE358" i="2"/>
  <c r="BI349" i="2"/>
  <c r="BH349" i="2"/>
  <c r="BG349" i="2"/>
  <c r="BF349" i="2"/>
  <c r="T349" i="2"/>
  <c r="R349" i="2"/>
  <c r="P349" i="2"/>
  <c r="BK349" i="2"/>
  <c r="J349" i="2"/>
  <c r="BE349" i="2"/>
  <c r="BI345" i="2"/>
  <c r="BH345" i="2"/>
  <c r="BG345" i="2"/>
  <c r="BF345" i="2"/>
  <c r="T345" i="2"/>
  <c r="R345" i="2"/>
  <c r="P345" i="2"/>
  <c r="BK345" i="2"/>
  <c r="J345" i="2"/>
  <c r="BE345" i="2"/>
  <c r="BI338" i="2"/>
  <c r="BH338" i="2"/>
  <c r="BG338" i="2"/>
  <c r="BF338" i="2"/>
  <c r="T338" i="2"/>
  <c r="R338" i="2"/>
  <c r="P338" i="2"/>
  <c r="BK338" i="2"/>
  <c r="J338" i="2"/>
  <c r="BE338" i="2"/>
  <c r="BI328" i="2"/>
  <c r="BH328" i="2"/>
  <c r="BG328" i="2"/>
  <c r="BF328" i="2"/>
  <c r="T328" i="2"/>
  <c r="R328" i="2"/>
  <c r="P328" i="2"/>
  <c r="BK328" i="2"/>
  <c r="J328" i="2"/>
  <c r="BE328" i="2"/>
  <c r="BI324" i="2"/>
  <c r="BH324" i="2"/>
  <c r="BG324" i="2"/>
  <c r="BF324" i="2"/>
  <c r="T324" i="2"/>
  <c r="R324" i="2"/>
  <c r="P324" i="2"/>
  <c r="BK324" i="2"/>
  <c r="J324" i="2"/>
  <c r="BE324" i="2"/>
  <c r="BI321" i="2"/>
  <c r="BH321" i="2"/>
  <c r="BG321" i="2"/>
  <c r="BF321" i="2"/>
  <c r="T321" i="2"/>
  <c r="R321" i="2"/>
  <c r="P321" i="2"/>
  <c r="BK321" i="2"/>
  <c r="J321" i="2"/>
  <c r="BE321" i="2"/>
  <c r="BI317" i="2"/>
  <c r="BH317" i="2"/>
  <c r="BG317" i="2"/>
  <c r="BF317" i="2"/>
  <c r="T317" i="2"/>
  <c r="R317" i="2"/>
  <c r="P317" i="2"/>
  <c r="BK317" i="2"/>
  <c r="J317" i="2"/>
  <c r="BE317" i="2"/>
  <c r="BI313" i="2"/>
  <c r="BH313" i="2"/>
  <c r="BG313" i="2"/>
  <c r="BF313" i="2"/>
  <c r="T313" i="2"/>
  <c r="R313" i="2"/>
  <c r="P313" i="2"/>
  <c r="BK313" i="2"/>
  <c r="J313" i="2"/>
  <c r="BE313" i="2"/>
  <c r="BI308" i="2"/>
  <c r="BH308" i="2"/>
  <c r="BG308" i="2"/>
  <c r="BF308" i="2"/>
  <c r="T308" i="2"/>
  <c r="R308" i="2"/>
  <c r="P308" i="2"/>
  <c r="BK308" i="2"/>
  <c r="J308" i="2"/>
  <c r="BE308" i="2"/>
  <c r="BI304" i="2"/>
  <c r="BH304" i="2"/>
  <c r="BG304" i="2"/>
  <c r="BF304" i="2"/>
  <c r="T304" i="2"/>
  <c r="R304" i="2"/>
  <c r="P304" i="2"/>
  <c r="BK304" i="2"/>
  <c r="J304" i="2"/>
  <c r="BE304" i="2"/>
  <c r="BI300" i="2"/>
  <c r="BH300" i="2"/>
  <c r="BG300" i="2"/>
  <c r="BF300" i="2"/>
  <c r="T300" i="2"/>
  <c r="R300" i="2"/>
  <c r="P300" i="2"/>
  <c r="BK300" i="2"/>
  <c r="J300" i="2"/>
  <c r="BE300" i="2"/>
  <c r="BI290" i="2"/>
  <c r="BH290" i="2"/>
  <c r="BG290" i="2"/>
  <c r="BF290" i="2"/>
  <c r="T290" i="2"/>
  <c r="R290" i="2"/>
  <c r="P290" i="2"/>
  <c r="BK290" i="2"/>
  <c r="J290" i="2"/>
  <c r="BE290" i="2"/>
  <c r="BI275" i="2"/>
  <c r="BH275" i="2"/>
  <c r="BG275" i="2"/>
  <c r="BF275" i="2"/>
  <c r="T275" i="2"/>
  <c r="R275" i="2"/>
  <c r="P275" i="2"/>
  <c r="BK275" i="2"/>
  <c r="J275" i="2"/>
  <c r="BE275" i="2"/>
  <c r="BI270" i="2"/>
  <c r="BH270" i="2"/>
  <c r="BG270" i="2"/>
  <c r="BF270" i="2"/>
  <c r="T270" i="2"/>
  <c r="R270" i="2"/>
  <c r="P270" i="2"/>
  <c r="BK270" i="2"/>
  <c r="J270" i="2"/>
  <c r="BE270" i="2"/>
  <c r="BI267" i="2"/>
  <c r="BH267" i="2"/>
  <c r="BG267" i="2"/>
  <c r="BF267" i="2"/>
  <c r="T267" i="2"/>
  <c r="T266" i="2"/>
  <c r="R267" i="2"/>
  <c r="R266" i="2"/>
  <c r="P267" i="2"/>
  <c r="P266" i="2"/>
  <c r="BK267" i="2"/>
  <c r="BK266" i="2"/>
  <c r="J266" i="2" s="1"/>
  <c r="J61" i="2" s="1"/>
  <c r="J267" i="2"/>
  <c r="BE267" i="2" s="1"/>
  <c r="BI263" i="2"/>
  <c r="BH263" i="2"/>
  <c r="BG263" i="2"/>
  <c r="BF263" i="2"/>
  <c r="T263" i="2"/>
  <c r="R263" i="2"/>
  <c r="P263" i="2"/>
  <c r="BK263" i="2"/>
  <c r="J263" i="2"/>
  <c r="BE263" i="2"/>
  <c r="BI261" i="2"/>
  <c r="BH261" i="2"/>
  <c r="BG261" i="2"/>
  <c r="BF261" i="2"/>
  <c r="T261" i="2"/>
  <c r="T260" i="2"/>
  <c r="R261" i="2"/>
  <c r="R260" i="2"/>
  <c r="P261" i="2"/>
  <c r="P260" i="2"/>
  <c r="BK261" i="2"/>
  <c r="BK260" i="2"/>
  <c r="J260" i="2" s="1"/>
  <c r="J60" i="2" s="1"/>
  <c r="J261" i="2"/>
  <c r="BE261" i="2" s="1"/>
  <c r="BI256" i="2"/>
  <c r="BH256" i="2"/>
  <c r="BG256" i="2"/>
  <c r="BF256" i="2"/>
  <c r="T256" i="2"/>
  <c r="R256" i="2"/>
  <c r="P256" i="2"/>
  <c r="BK256" i="2"/>
  <c r="J256" i="2"/>
  <c r="BE256" i="2"/>
  <c r="BI252" i="2"/>
  <c r="BH252" i="2"/>
  <c r="BG252" i="2"/>
  <c r="BF252" i="2"/>
  <c r="T252" i="2"/>
  <c r="R252" i="2"/>
  <c r="P252" i="2"/>
  <c r="BK252" i="2"/>
  <c r="J252" i="2"/>
  <c r="BE252" i="2"/>
  <c r="BI248" i="2"/>
  <c r="BH248" i="2"/>
  <c r="BG248" i="2"/>
  <c r="BF248" i="2"/>
  <c r="T248" i="2"/>
  <c r="R248" i="2"/>
  <c r="P248" i="2"/>
  <c r="BK248" i="2"/>
  <c r="J248" i="2"/>
  <c r="BE248" i="2"/>
  <c r="BI244" i="2"/>
  <c r="BH244" i="2"/>
  <c r="BG244" i="2"/>
  <c r="BF244" i="2"/>
  <c r="T244" i="2"/>
  <c r="R244" i="2"/>
  <c r="P244" i="2"/>
  <c r="BK244" i="2"/>
  <c r="J244" i="2"/>
  <c r="BE244" i="2"/>
  <c r="BI241" i="2"/>
  <c r="BH241" i="2"/>
  <c r="BG241" i="2"/>
  <c r="BF241" i="2"/>
  <c r="T241" i="2"/>
  <c r="R241" i="2"/>
  <c r="P241" i="2"/>
  <c r="BK241" i="2"/>
  <c r="J241" i="2"/>
  <c r="BE241" i="2"/>
  <c r="BI238" i="2"/>
  <c r="BH238" i="2"/>
  <c r="BG238" i="2"/>
  <c r="BF238" i="2"/>
  <c r="T238" i="2"/>
  <c r="R238" i="2"/>
  <c r="P238" i="2"/>
  <c r="BK238" i="2"/>
  <c r="J238" i="2"/>
  <c r="BE238" i="2"/>
  <c r="BI235" i="2"/>
  <c r="BH235" i="2"/>
  <c r="BG235" i="2"/>
  <c r="BF235" i="2"/>
  <c r="T235" i="2"/>
  <c r="T234" i="2"/>
  <c r="R235" i="2"/>
  <c r="R234" i="2"/>
  <c r="P235" i="2"/>
  <c r="P234" i="2"/>
  <c r="BK235" i="2"/>
  <c r="BK234" i="2"/>
  <c r="J234" i="2" s="1"/>
  <c r="J59" i="2" s="1"/>
  <c r="J235" i="2"/>
  <c r="BE235" i="2" s="1"/>
  <c r="F30" i="2" s="1"/>
  <c r="AZ52" i="1" s="1"/>
  <c r="BI231" i="2"/>
  <c r="BH231" i="2"/>
  <c r="BG231" i="2"/>
  <c r="BF231" i="2"/>
  <c r="T231" i="2"/>
  <c r="R231" i="2"/>
  <c r="P231" i="2"/>
  <c r="BK231" i="2"/>
  <c r="J231" i="2"/>
  <c r="BE231" i="2"/>
  <c r="BI227" i="2"/>
  <c r="BH227" i="2"/>
  <c r="BG227" i="2"/>
  <c r="BF227" i="2"/>
  <c r="T227" i="2"/>
  <c r="R227" i="2"/>
  <c r="P227" i="2"/>
  <c r="BK227" i="2"/>
  <c r="J227" i="2"/>
  <c r="BE227" i="2"/>
  <c r="BI224" i="2"/>
  <c r="BH224" i="2"/>
  <c r="BG224" i="2"/>
  <c r="BF224" i="2"/>
  <c r="T224" i="2"/>
  <c r="R224" i="2"/>
  <c r="P224" i="2"/>
  <c r="BK224" i="2"/>
  <c r="J224" i="2"/>
  <c r="BE224" i="2"/>
  <c r="BI221" i="2"/>
  <c r="BH221" i="2"/>
  <c r="BG221" i="2"/>
  <c r="BF221" i="2"/>
  <c r="T221" i="2"/>
  <c r="R221" i="2"/>
  <c r="P221" i="2"/>
  <c r="BK221" i="2"/>
  <c r="J221" i="2"/>
  <c r="BE221" i="2"/>
  <c r="BI218" i="2"/>
  <c r="BH218" i="2"/>
  <c r="BG218" i="2"/>
  <c r="BF218" i="2"/>
  <c r="T218" i="2"/>
  <c r="R218" i="2"/>
  <c r="P218" i="2"/>
  <c r="BK218" i="2"/>
  <c r="J218" i="2"/>
  <c r="BE218" i="2"/>
  <c r="BI215" i="2"/>
  <c r="BH215" i="2"/>
  <c r="BG215" i="2"/>
  <c r="BF215" i="2"/>
  <c r="T215" i="2"/>
  <c r="R215" i="2"/>
  <c r="P215" i="2"/>
  <c r="BK215" i="2"/>
  <c r="J215" i="2"/>
  <c r="BE215" i="2"/>
  <c r="BI212" i="2"/>
  <c r="BH212" i="2"/>
  <c r="BG212" i="2"/>
  <c r="BF212" i="2"/>
  <c r="T212" i="2"/>
  <c r="R212" i="2"/>
  <c r="P212" i="2"/>
  <c r="BK212" i="2"/>
  <c r="J212" i="2"/>
  <c r="BE212" i="2"/>
  <c r="BI209" i="2"/>
  <c r="BH209" i="2"/>
  <c r="BG209" i="2"/>
  <c r="BF209" i="2"/>
  <c r="T209" i="2"/>
  <c r="R209" i="2"/>
  <c r="P209" i="2"/>
  <c r="BK209" i="2"/>
  <c r="J209" i="2"/>
  <c r="BE209" i="2"/>
  <c r="BI206" i="2"/>
  <c r="BH206" i="2"/>
  <c r="BG206" i="2"/>
  <c r="BF206" i="2"/>
  <c r="T206" i="2"/>
  <c r="R206" i="2"/>
  <c r="P206" i="2"/>
  <c r="BK206" i="2"/>
  <c r="J206" i="2"/>
  <c r="BE206" i="2"/>
  <c r="BI203" i="2"/>
  <c r="BH203" i="2"/>
  <c r="BG203" i="2"/>
  <c r="BF203" i="2"/>
  <c r="T203" i="2"/>
  <c r="R203" i="2"/>
  <c r="P203" i="2"/>
  <c r="BK203" i="2"/>
  <c r="J203" i="2"/>
  <c r="BE203" i="2"/>
  <c r="BI200" i="2"/>
  <c r="BH200" i="2"/>
  <c r="BG200" i="2"/>
  <c r="BF200" i="2"/>
  <c r="T200" i="2"/>
  <c r="R200" i="2"/>
  <c r="P200" i="2"/>
  <c r="BK200" i="2"/>
  <c r="J200" i="2"/>
  <c r="BE200" i="2"/>
  <c r="BI197" i="2"/>
  <c r="BH197" i="2"/>
  <c r="BG197" i="2"/>
  <c r="BF197" i="2"/>
  <c r="T197" i="2"/>
  <c r="R197" i="2"/>
  <c r="P197" i="2"/>
  <c r="BK197" i="2"/>
  <c r="J197" i="2"/>
  <c r="BE197" i="2"/>
  <c r="BI191" i="2"/>
  <c r="BH191" i="2"/>
  <c r="BG191" i="2"/>
  <c r="BF191" i="2"/>
  <c r="T191" i="2"/>
  <c r="R191" i="2"/>
  <c r="P191" i="2"/>
  <c r="BK191" i="2"/>
  <c r="J191" i="2"/>
  <c r="BE191" i="2"/>
  <c r="BI189" i="2"/>
  <c r="BH189" i="2"/>
  <c r="BG189" i="2"/>
  <c r="BF189" i="2"/>
  <c r="T189" i="2"/>
  <c r="R189" i="2"/>
  <c r="P189" i="2"/>
  <c r="BK189" i="2"/>
  <c r="J189" i="2"/>
  <c r="BE189" i="2"/>
  <c r="BI187" i="2"/>
  <c r="BH187" i="2"/>
  <c r="BG187" i="2"/>
  <c r="BF187" i="2"/>
  <c r="T187" i="2"/>
  <c r="R187" i="2"/>
  <c r="P187" i="2"/>
  <c r="BK187" i="2"/>
  <c r="J187" i="2"/>
  <c r="BE187" i="2"/>
  <c r="BI185" i="2"/>
  <c r="BH185" i="2"/>
  <c r="BG185" i="2"/>
  <c r="BF185" i="2"/>
  <c r="T185" i="2"/>
  <c r="R185" i="2"/>
  <c r="P185" i="2"/>
  <c r="BK185" i="2"/>
  <c r="J185" i="2"/>
  <c r="BE185" i="2"/>
  <c r="BI177" i="2"/>
  <c r="BH177" i="2"/>
  <c r="BG177" i="2"/>
  <c r="BF177" i="2"/>
  <c r="T177" i="2"/>
  <c r="R177" i="2"/>
  <c r="P177" i="2"/>
  <c r="BK177" i="2"/>
  <c r="J177" i="2"/>
  <c r="BE177" i="2"/>
  <c r="BI173" i="2"/>
  <c r="BH173" i="2"/>
  <c r="BG173" i="2"/>
  <c r="BF173" i="2"/>
  <c r="T173" i="2"/>
  <c r="R173" i="2"/>
  <c r="P173" i="2"/>
  <c r="BK173" i="2"/>
  <c r="J173" i="2"/>
  <c r="BE173" i="2"/>
  <c r="BI169" i="2"/>
  <c r="BH169" i="2"/>
  <c r="BG169" i="2"/>
  <c r="BF169" i="2"/>
  <c r="T169" i="2"/>
  <c r="R169" i="2"/>
  <c r="P169" i="2"/>
  <c r="BK169" i="2"/>
  <c r="J169" i="2"/>
  <c r="BE169" i="2"/>
  <c r="BI158" i="2"/>
  <c r="BH158" i="2"/>
  <c r="BG158" i="2"/>
  <c r="BF158" i="2"/>
  <c r="T158" i="2"/>
  <c r="R158" i="2"/>
  <c r="P158" i="2"/>
  <c r="BK158" i="2"/>
  <c r="J158" i="2"/>
  <c r="BE158" i="2"/>
  <c r="BI155" i="2"/>
  <c r="BH155" i="2"/>
  <c r="BG155" i="2"/>
  <c r="BF155" i="2"/>
  <c r="T155" i="2"/>
  <c r="R155" i="2"/>
  <c r="P155" i="2"/>
  <c r="BK155" i="2"/>
  <c r="J155" i="2"/>
  <c r="BE155" i="2"/>
  <c r="BI148" i="2"/>
  <c r="BH148" i="2"/>
  <c r="BG148" i="2"/>
  <c r="BF148" i="2"/>
  <c r="T148" i="2"/>
  <c r="R148" i="2"/>
  <c r="P148" i="2"/>
  <c r="BK148" i="2"/>
  <c r="J148" i="2"/>
  <c r="BE148" i="2"/>
  <c r="BI140" i="2"/>
  <c r="BH140" i="2"/>
  <c r="BG140" i="2"/>
  <c r="BF140" i="2"/>
  <c r="T140" i="2"/>
  <c r="R140" i="2"/>
  <c r="P140" i="2"/>
  <c r="BK140" i="2"/>
  <c r="J140" i="2"/>
  <c r="BE140" i="2"/>
  <c r="BI137" i="2"/>
  <c r="BH137" i="2"/>
  <c r="BG137" i="2"/>
  <c r="BF137" i="2"/>
  <c r="T137" i="2"/>
  <c r="R137" i="2"/>
  <c r="P137" i="2"/>
  <c r="BK137" i="2"/>
  <c r="J137" i="2"/>
  <c r="BE137" i="2"/>
  <c r="BI134" i="2"/>
  <c r="BH134" i="2"/>
  <c r="BG134" i="2"/>
  <c r="BF134" i="2"/>
  <c r="T134" i="2"/>
  <c r="R134" i="2"/>
  <c r="P134" i="2"/>
  <c r="BK134" i="2"/>
  <c r="J134" i="2"/>
  <c r="BE134" i="2"/>
  <c r="BI131" i="2"/>
  <c r="BH131" i="2"/>
  <c r="BG131" i="2"/>
  <c r="BF131" i="2"/>
  <c r="T131" i="2"/>
  <c r="R131" i="2"/>
  <c r="P131" i="2"/>
  <c r="BK131" i="2"/>
  <c r="J131" i="2"/>
  <c r="BE131" i="2"/>
  <c r="BI123" i="2"/>
  <c r="BH123" i="2"/>
  <c r="BG123" i="2"/>
  <c r="BF123" i="2"/>
  <c r="T123" i="2"/>
  <c r="R123" i="2"/>
  <c r="P123" i="2"/>
  <c r="BK123" i="2"/>
  <c r="J123" i="2"/>
  <c r="BE123" i="2"/>
  <c r="BI119" i="2"/>
  <c r="BH119" i="2"/>
  <c r="BG119" i="2"/>
  <c r="BF119" i="2"/>
  <c r="T119" i="2"/>
  <c r="R119" i="2"/>
  <c r="P119" i="2"/>
  <c r="BK119" i="2"/>
  <c r="J119" i="2"/>
  <c r="BE119" i="2"/>
  <c r="BI115" i="2"/>
  <c r="BH115" i="2"/>
  <c r="BG115" i="2"/>
  <c r="BF115" i="2"/>
  <c r="T115" i="2"/>
  <c r="R115" i="2"/>
  <c r="P115" i="2"/>
  <c r="BK115" i="2"/>
  <c r="J115" i="2"/>
  <c r="BE115" i="2"/>
  <c r="BI111" i="2"/>
  <c r="BH111" i="2"/>
  <c r="BG111" i="2"/>
  <c r="BF111" i="2"/>
  <c r="T111" i="2"/>
  <c r="R111" i="2"/>
  <c r="P111" i="2"/>
  <c r="BK111" i="2"/>
  <c r="J111" i="2"/>
  <c r="BE111" i="2"/>
  <c r="BI104" i="2"/>
  <c r="BH104" i="2"/>
  <c r="BG104" i="2"/>
  <c r="BF104" i="2"/>
  <c r="T104" i="2"/>
  <c r="R104" i="2"/>
  <c r="P104" i="2"/>
  <c r="BK104" i="2"/>
  <c r="J104" i="2"/>
  <c r="BE104" i="2"/>
  <c r="BI96" i="2"/>
  <c r="BH96" i="2"/>
  <c r="BG96" i="2"/>
  <c r="BF96" i="2"/>
  <c r="T96" i="2"/>
  <c r="R96" i="2"/>
  <c r="P96" i="2"/>
  <c r="BK96" i="2"/>
  <c r="J96" i="2"/>
  <c r="BE96" i="2"/>
  <c r="BI93" i="2"/>
  <c r="BH93" i="2"/>
  <c r="BG93" i="2"/>
  <c r="BF93" i="2"/>
  <c r="T93" i="2"/>
  <c r="R93" i="2"/>
  <c r="P93" i="2"/>
  <c r="BK93" i="2"/>
  <c r="J93" i="2"/>
  <c r="BE93" i="2"/>
  <c r="BI90" i="2"/>
  <c r="F34" i="2"/>
  <c r="BD52" i="1" s="1"/>
  <c r="BD51" i="1" s="1"/>
  <c r="BH90" i="2"/>
  <c r="F33" i="2" s="1"/>
  <c r="BC52" i="1" s="1"/>
  <c r="BG90" i="2"/>
  <c r="F32" i="2"/>
  <c r="BB52" i="1" s="1"/>
  <c r="BB51" i="1" s="1"/>
  <c r="BF90" i="2"/>
  <c r="J31" i="2" s="1"/>
  <c r="AW52" i="1" s="1"/>
  <c r="T90" i="2"/>
  <c r="T89" i="2"/>
  <c r="T88" i="2" s="1"/>
  <c r="T87" i="2" s="1"/>
  <c r="R90" i="2"/>
  <c r="R89" i="2"/>
  <c r="R88" i="2" s="1"/>
  <c r="R87" i="2" s="1"/>
  <c r="P90" i="2"/>
  <c r="P89" i="2"/>
  <c r="P88" i="2" s="1"/>
  <c r="P87" i="2" s="1"/>
  <c r="AU52" i="1" s="1"/>
  <c r="BK90" i="2"/>
  <c r="BK89" i="2" s="1"/>
  <c r="J90" i="2"/>
  <c r="BE90" i="2" s="1"/>
  <c r="J30" i="2"/>
  <c r="AV52" i="1" s="1"/>
  <c r="AT52" i="1" s="1"/>
  <c r="J83" i="2"/>
  <c r="F81" i="2"/>
  <c r="E79" i="2"/>
  <c r="J51" i="2"/>
  <c r="F49" i="2"/>
  <c r="E47" i="2"/>
  <c r="J18" i="2"/>
  <c r="E18" i="2"/>
  <c r="F84" i="2" s="1"/>
  <c r="F52" i="2"/>
  <c r="J17" i="2"/>
  <c r="J15" i="2"/>
  <c r="E15" i="2"/>
  <c r="F83" i="2"/>
  <c r="F51" i="2"/>
  <c r="J14" i="2"/>
  <c r="J12" i="2"/>
  <c r="J81" i="2"/>
  <c r="J49" i="2"/>
  <c r="E7" i="2"/>
  <c r="E77" i="2" s="1"/>
  <c r="W30" i="1"/>
  <c r="W28" i="1"/>
  <c r="AX51" i="1"/>
  <c r="AS51" i="1"/>
  <c r="AT54" i="1"/>
  <c r="L47" i="1"/>
  <c r="AM46" i="1"/>
  <c r="L46" i="1"/>
  <c r="AM44" i="1"/>
  <c r="L44" i="1"/>
  <c r="L42" i="1"/>
  <c r="L41" i="1"/>
  <c r="E45" i="2" l="1"/>
  <c r="BK88" i="2"/>
  <c r="J89" i="2"/>
  <c r="J58" i="2" s="1"/>
  <c r="BK494" i="2"/>
  <c r="J494" i="2" s="1"/>
  <c r="J66" i="2" s="1"/>
  <c r="J495" i="2"/>
  <c r="J67" i="2" s="1"/>
  <c r="J120" i="4"/>
  <c r="J59" i="4" s="1"/>
  <c r="BK82" i="4"/>
  <c r="F31" i="2"/>
  <c r="BA52" i="1" s="1"/>
  <c r="J49" i="3"/>
  <c r="J30" i="3"/>
  <c r="AV53" i="1" s="1"/>
  <c r="F30" i="3"/>
  <c r="AZ53" i="1" s="1"/>
  <c r="AZ51" i="1" s="1"/>
  <c r="BK85" i="3"/>
  <c r="J85" i="3" s="1"/>
  <c r="P85" i="3"/>
  <c r="AU53" i="1" s="1"/>
  <c r="AU51" i="1" s="1"/>
  <c r="T85" i="3"/>
  <c r="J31" i="3"/>
  <c r="AW53" i="1" s="1"/>
  <c r="F31" i="3"/>
  <c r="BA53" i="1" s="1"/>
  <c r="F33" i="3"/>
  <c r="BC53" i="1" s="1"/>
  <c r="BC51" i="1" s="1"/>
  <c r="R82" i="4"/>
  <c r="R81" i="4" s="1"/>
  <c r="F30" i="4"/>
  <c r="AZ54" i="1" s="1"/>
  <c r="AY51" i="1" l="1"/>
  <c r="W29" i="1"/>
  <c r="AV51" i="1"/>
  <c r="W26" i="1"/>
  <c r="BK81" i="4"/>
  <c r="J81" i="4" s="1"/>
  <c r="J82" i="4"/>
  <c r="J57" i="4" s="1"/>
  <c r="BK87" i="2"/>
  <c r="J87" i="2" s="1"/>
  <c r="J88" i="2"/>
  <c r="J57" i="2" s="1"/>
  <c r="J27" i="3"/>
  <c r="J56" i="3"/>
  <c r="AT53" i="1"/>
  <c r="BA51" i="1"/>
  <c r="AW51" i="1" l="1"/>
  <c r="AK27" i="1" s="1"/>
  <c r="W27" i="1"/>
  <c r="J36" i="3"/>
  <c r="AG53" i="1"/>
  <c r="AN53" i="1" s="1"/>
  <c r="J56" i="2"/>
  <c r="J27" i="2"/>
  <c r="J56" i="4"/>
  <c r="J27" i="4"/>
  <c r="AK26" i="1"/>
  <c r="AT51" i="1"/>
  <c r="AG54" i="1" l="1"/>
  <c r="AN54" i="1" s="1"/>
  <c r="J36" i="4"/>
  <c r="AG52" i="1"/>
  <c r="J36" i="2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<sst xmlns="http://schemas.openxmlformats.org/spreadsheetml/2006/main" count="10220" uniqueCount="1199">
  <si>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</si>
  <si>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</si>
  <si>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</si>
  <si>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</si>
  <si>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</si>
  <si>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</si>
  <si>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</si>
  <si>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{74e72bb8-46a2-4cde-9058-399322537b6e}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</si>
  <si>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</si>
  <si>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</si>
  <si>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</si>
  <si>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</si>
  <si>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</si>
  <si>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</si>
  <si>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</si>
  <si>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</si>
  <si>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1603210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</si>
  <si>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</si>
  <si>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</si>
  <si>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Bezbariérové chodníky v Bělkovicích - Lašťanech</t>
  </si>
  <si>
    <t>KSO:</t>
  </si>
  <si>
    <t/>
  </si>
  <si>
    <t>CC-CZ:</t>
  </si>
  <si>
    <t>Místo:</t>
  </si>
  <si>
    <t>Bělkovice - Lašťany</t>
  </si>
  <si>
    <t>Datum:</t>
  </si>
  <si>
    <t>4. 5. 2017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</si>
  <si>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</si>
  <si>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</si>
  <si>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</si>
  <si>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</si>
  <si>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</si>
  <si>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</si>
  <si>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</si>
  <si>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25361520</t>
  </si>
  <si>
    <t>Dopravní projektování s.r.o.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</si>
  <si>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</si>
  <si>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</si>
  <si>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</si>
  <si>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</si>
  <si>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</si>
  <si>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</si>
  <si>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</si>
  <si>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</si>
  <si>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</si>
  <si>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</si>
  <si>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</si>
  <si>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</si>
  <si>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</si>
  <si>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</si>
  <si>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</si>
  <si>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</si>
  <si>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</si>
  <si>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</si>
  <si>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</si>
  <si>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</si>
  <si>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</si>
  <si>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</si>
  <si>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</si>
  <si>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</si>
  <si>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</si>
  <si>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</si>
  <si>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</si>
  <si>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</si>
  <si>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</si>
  <si>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</si>
  <si>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</si>
  <si>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</si>
  <si>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</si>
  <si>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</si>
  <si>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</si>
  <si>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</si>
  <si>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</si>
  <si>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</si>
  <si>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</si>
  <si>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</si>
  <si>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</si>
  <si>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</si>
  <si>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 - 1. etapa (Lašťany)</t>
  </si>
  <si>
    <t>STA</t>
  </si>
  <si>
    <t>1</t>
  </si>
  <si>
    <t>{182525dc-747c-47dc-8abe-f39f9642ed44}</t>
  </si>
  <si>
    <t>2</t>
  </si>
  <si>
    <t>SO 102</t>
  </si>
  <si>
    <t>Chodník - 2. etapa (Bělkovice)</t>
  </si>
  <si>
    <t>{34f00dc6-41ee-4a1c-ae36-4b1e12951c22}</t>
  </si>
  <si>
    <t>VON</t>
  </si>
  <si>
    <t>Vedlejší a ostatní náklady</t>
  </si>
  <si>
    <t>{3effe1ee-a9d4-412c-b9a3-8baf0bfa7226}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</si>
  <si>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</si>
  <si>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</si>
  <si>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</si>
  <si>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</si>
  <si>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</si>
  <si>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</si>
  <si>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</si>
  <si>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101 - Chodník - 1. etapa (Lašťany)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</si>
  <si>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</si>
  <si>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</si>
  <si>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</si>
  <si>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</si>
  <si>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</si>
  <si>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</si>
  <si>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</si>
  <si>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18 - Zemní práce - povrchové úpravy terénu</t>
  </si>
  <si>
    <t xml:space="preserve">      910 - Sadové úpravy - specifikace porostů (ztratné 3%)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</si>
  <si>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</si>
  <si>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</si>
  <si>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</si>
  <si>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</si>
  <si>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</si>
  <si>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</si>
  <si>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</si>
  <si>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</si>
  <si>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</si>
  <si>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</si>
  <si>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</si>
  <si>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</si>
  <si>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</si>
  <si>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</si>
  <si>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</si>
  <si>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</si>
  <si>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</si>
  <si>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</si>
  <si>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</si>
  <si>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</si>
  <si>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</si>
  <si>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</si>
  <si>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</si>
  <si>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</si>
  <si>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</si>
  <si>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</si>
  <si>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111201101</t>
  </si>
  <si>
    <t>Odstranění křovin a stromů průměru kmene do 100 mm i s kořeny z celkové plochy do 1000 m2</t>
  </si>
  <si>
    <t>m2</t>
  </si>
  <si>
    <t>CS ÚRS 2017 01</t>
  </si>
  <si>
    <t>4</t>
  </si>
  <si>
    <t>-1261869524</t>
  </si>
  <si>
    <t>VV</t>
  </si>
  <si>
    <t xml:space="preserve">dle prohlídky místa stavby a výsledků jednání </t>
  </si>
  <si>
    <t>2,5</t>
  </si>
  <si>
    <t>113000001</t>
  </si>
  <si>
    <t>Vybourání uliční vpusti vč. zaslepení přípojek, odvozu na skládku a poplatku za skládku</t>
  </si>
  <si>
    <t>kus</t>
  </si>
  <si>
    <t>1353403169</t>
  </si>
  <si>
    <t>C.1.1.02 - situace, graficky odečteno</t>
  </si>
  <si>
    <t>5</t>
  </si>
  <si>
    <t>3</t>
  </si>
  <si>
    <t>113106121</t>
  </si>
  <si>
    <t>Rozebrání dlažeb komunikací pro pěší z betonových nebo kamenných dlaždic</t>
  </si>
  <si>
    <t>1053436616</t>
  </si>
  <si>
    <t>C.1.1.02 - situace - graficky odečteno</t>
  </si>
  <si>
    <t>80% materiálu bude využito pro zpětné zadláždění</t>
  </si>
  <si>
    <t>zatravňovací dlaždice</t>
  </si>
  <si>
    <t>bet. dlaždice</t>
  </si>
  <si>
    <t>Součet</t>
  </si>
  <si>
    <t>-2020760635</t>
  </si>
  <si>
    <t>bet. dlaždice - chodníky a vjezdy</t>
  </si>
  <si>
    <t>58+8</t>
  </si>
  <si>
    <t>113106123</t>
  </si>
  <si>
    <t>Rozebrání dlažeb komunikací pro pěší ze zámkových dlaždic</t>
  </si>
  <si>
    <t>-638189513</t>
  </si>
  <si>
    <t>4+16+6</t>
  </si>
  <si>
    <t>6</t>
  </si>
  <si>
    <t>113106161</t>
  </si>
  <si>
    <t>Rozebrání dlažeb vozovek pl do 50 m2 z drobných kostek s ložem z kameniva</t>
  </si>
  <si>
    <t>881329926</t>
  </si>
  <si>
    <t>90% materiálu bude využito pro zpětné zadláždění</t>
  </si>
  <si>
    <t>2+2+8+3+3</t>
  </si>
  <si>
    <t>7</t>
  </si>
  <si>
    <t>-1267799458</t>
  </si>
  <si>
    <t>chodníky a vjezdy</t>
  </si>
  <si>
    <t>5+8+4+3+9+7+14</t>
  </si>
  <si>
    <t>8</t>
  </si>
  <si>
    <t>113107122</t>
  </si>
  <si>
    <t>Odstranění podkladu pl do 50 m2 z kameniva drceného tl 200 mm</t>
  </si>
  <si>
    <t>34100614</t>
  </si>
  <si>
    <t>9+6+11</t>
  </si>
  <si>
    <t>chodník tl. 15 cm</t>
  </si>
  <si>
    <t>26+12</t>
  </si>
  <si>
    <t>ŠD tl. 20 cm</t>
  </si>
  <si>
    <t>40+50+15</t>
  </si>
  <si>
    <t>9</t>
  </si>
  <si>
    <t>113107223</t>
  </si>
  <si>
    <t>Odstranění podkladu pl přes 200 m2 z kameniva drceného tl 300 mm</t>
  </si>
  <si>
    <t>-208919051</t>
  </si>
  <si>
    <t>212</t>
  </si>
  <si>
    <t>10</t>
  </si>
  <si>
    <t>113107241</t>
  </si>
  <si>
    <t>Odstranění podkladu pl přes 200 m2 živičných tl 50 mm</t>
  </si>
  <si>
    <t>-579931296</t>
  </si>
  <si>
    <t>275</t>
  </si>
  <si>
    <t>11</t>
  </si>
  <si>
    <t>113154114</t>
  </si>
  <si>
    <t>Frézování živičného krytu tl 100 mm pruh š 0,5 m pl do 500 m2 bez překážek v trase</t>
  </si>
  <si>
    <t>-1453198196</t>
  </si>
  <si>
    <t>12</t>
  </si>
  <si>
    <t>113202111</t>
  </si>
  <si>
    <t>Vytrhání obrub krajníků obrubníků stojatých</t>
  </si>
  <si>
    <t>m</t>
  </si>
  <si>
    <t>-334429789</t>
  </si>
  <si>
    <t>silniční obrubník</t>
  </si>
  <si>
    <t>chodníkový obrubník</t>
  </si>
  <si>
    <t>28+5</t>
  </si>
  <si>
    <t>13</t>
  </si>
  <si>
    <t>160944750</t>
  </si>
  <si>
    <t>3+3+10+33+25+3+3+3+2</t>
  </si>
  <si>
    <t>14</t>
  </si>
  <si>
    <t>121101101</t>
  </si>
  <si>
    <t>Sejmutí ornice s přemístěním na vzdálenost do 50 m</t>
  </si>
  <si>
    <t>m3</t>
  </si>
  <si>
    <t>-1461185855</t>
  </si>
  <si>
    <t>(28+15+14+9+28+12+11+31+7+9+96)*0,15</t>
  </si>
  <si>
    <t>122201101</t>
  </si>
  <si>
    <t>Odkopávky a prokopávky nezapažené v hornině tř. 3 objem do 100 m3</t>
  </si>
  <si>
    <t>1995449153</t>
  </si>
  <si>
    <t>C.1.1.02 - situace, C.1.1.05 - charakteristické příčné řezy - graficky odečteno</t>
  </si>
  <si>
    <t>konstrukce chodníku tl. 15 cm</t>
  </si>
  <si>
    <t>210*0,15</t>
  </si>
  <si>
    <t>konstrukce vjezdů</t>
  </si>
  <si>
    <t>(42+10+7+20+47)*0,2</t>
  </si>
  <si>
    <t>slepecká dlažba, vodící linie</t>
  </si>
  <si>
    <t>(36+29*0,5)*0,2</t>
  </si>
  <si>
    <t>okraj vozovky, obrubníky</t>
  </si>
  <si>
    <t>(67+45)*0,08+65*0,15</t>
  </si>
  <si>
    <t>16</t>
  </si>
  <si>
    <t>132201101</t>
  </si>
  <si>
    <t>Hloubení rýh š do 600 mm v hornině tř. 3 objemu do 100 m3</t>
  </si>
  <si>
    <t>-871049371</t>
  </si>
  <si>
    <t>výkop pro odvodňovací žlaby</t>
  </si>
  <si>
    <t>0,3*0,4*(4+3+4+5+12)</t>
  </si>
  <si>
    <t>17</t>
  </si>
  <si>
    <t>133201101</t>
  </si>
  <si>
    <t>Hloubení šachet v hornině tř. 3 objemu do 100 m3</t>
  </si>
  <si>
    <t>284279948</t>
  </si>
  <si>
    <t>výkop pro vpusti</t>
  </si>
  <si>
    <t>2,5*1*1*3</t>
  </si>
  <si>
    <t>18</t>
  </si>
  <si>
    <t>162701105</t>
  </si>
  <si>
    <t>Vodorovné přemístění do 10000 m výkopku/sypaniny z horniny tř. 1 až 4</t>
  </si>
  <si>
    <t>-1591888003</t>
  </si>
  <si>
    <t>ornice</t>
  </si>
  <si>
    <t>39</t>
  </si>
  <si>
    <t>výkopek</t>
  </si>
  <si>
    <t>85,51+3,36+7,5</t>
  </si>
  <si>
    <t>odpočet zásypy a obsypy</t>
  </si>
  <si>
    <t>-7,867-29*0,15</t>
  </si>
  <si>
    <t>19</t>
  </si>
  <si>
    <t>162701109</t>
  </si>
  <si>
    <t>Příplatek k vodorovnému přemístění výkopku/sypaniny z horniny tř. 1 až 4 ZKD 1000 m přes 10000 m</t>
  </si>
  <si>
    <t>1098185285</t>
  </si>
  <si>
    <t>123,153*10</t>
  </si>
  <si>
    <t>20</t>
  </si>
  <si>
    <t>167101102</t>
  </si>
  <si>
    <t>Nakládání výkopku z hornin tř. 1 až 4 přes 100 m3</t>
  </si>
  <si>
    <t>-1306205812</t>
  </si>
  <si>
    <t>135,37</t>
  </si>
  <si>
    <t>171201211</t>
  </si>
  <si>
    <t>Poplatek za uložení odpadu ze sypaniny na skládce (skládkovné)</t>
  </si>
  <si>
    <t>t</t>
  </si>
  <si>
    <t>706175474</t>
  </si>
  <si>
    <t>123,153*1,8</t>
  </si>
  <si>
    <t>22</t>
  </si>
  <si>
    <t>174101101</t>
  </si>
  <si>
    <t>Zásyp jam, šachet rýh nebo kolem objektů sypaninou se zhutněním</t>
  </si>
  <si>
    <t>-1380807652</t>
  </si>
  <si>
    <t>(3+18+15+9+5+8+22+4+4+2)*0,1+0,1*105+168*0,08</t>
  </si>
  <si>
    <t>kolem uličních vpustí a žlabů</t>
  </si>
  <si>
    <t>2,5*0,9*0,9*3+0,2*0,32*(4+3+4+5+12)</t>
  </si>
  <si>
    <t>23</t>
  </si>
  <si>
    <t>181301102</t>
  </si>
  <si>
    <t>Rozprostření ornice tl vrstvy do 150 mm pl do 500 m2 v rovině nebo ve svahu do 1:5</t>
  </si>
  <si>
    <t>1543006240</t>
  </si>
  <si>
    <t>29</t>
  </si>
  <si>
    <t>24</t>
  </si>
  <si>
    <t>181451131</t>
  </si>
  <si>
    <t>Založení parkového trávníku výsevem plochy přes 1000 m2 v rovině a ve svahu do 1:5</t>
  </si>
  <si>
    <t>1095953635</t>
  </si>
  <si>
    <t>25</t>
  </si>
  <si>
    <t>M</t>
  </si>
  <si>
    <t>005724100</t>
  </si>
  <si>
    <t>osivo směs travní parková</t>
  </si>
  <si>
    <t>kg</t>
  </si>
  <si>
    <t>-1772528518</t>
  </si>
  <si>
    <t>C.1.2</t>
  </si>
  <si>
    <t>29*0,03*1,03</t>
  </si>
  <si>
    <t>26</t>
  </si>
  <si>
    <t>181951102</t>
  </si>
  <si>
    <t>Úprava pláně v hornině tř. 1 až 4 se zhutněním</t>
  </si>
  <si>
    <t>354785463</t>
  </si>
  <si>
    <t>260</t>
  </si>
  <si>
    <t>27</t>
  </si>
  <si>
    <t>183403114</t>
  </si>
  <si>
    <t>Obdělání půdy kultivátorováním v rovině a svahu do 1:5</t>
  </si>
  <si>
    <t>-182512639</t>
  </si>
  <si>
    <t>28</t>
  </si>
  <si>
    <t>183403152</t>
  </si>
  <si>
    <t>Obdělání půdy vláčením v rovině a svahu do 1:5</t>
  </si>
  <si>
    <t>-776587557</t>
  </si>
  <si>
    <t>183403153</t>
  </si>
  <si>
    <t>Obdělání půdy hrabáním v rovině a svahu do 1:5</t>
  </si>
  <si>
    <t>-1798599658</t>
  </si>
  <si>
    <t>30</t>
  </si>
  <si>
    <t>183403161</t>
  </si>
  <si>
    <t>Obdělání půdy válením v rovině a svahu do 1:5</t>
  </si>
  <si>
    <t>-70764447</t>
  </si>
  <si>
    <t>31</t>
  </si>
  <si>
    <t>184802111</t>
  </si>
  <si>
    <t>Chemické odplevelení před založením kultury nad 20 m2 postřikem na široko v rovině a svahu do 1:5</t>
  </si>
  <si>
    <t>-728531407</t>
  </si>
  <si>
    <t>32</t>
  </si>
  <si>
    <t>184818241</t>
  </si>
  <si>
    <t>Ochrana kmene průměru do 300 mm bedněním výšky přes 2 do 3 m</t>
  </si>
  <si>
    <t>1230402289</t>
  </si>
  <si>
    <t>určeno dle rozsahu stavby a výskytu stromů v okolí</t>
  </si>
  <si>
    <t>33</t>
  </si>
  <si>
    <t>185803111</t>
  </si>
  <si>
    <t>Ošetření trávníku shrabáním v rovině a svahu do 1:5</t>
  </si>
  <si>
    <t>1427221966</t>
  </si>
  <si>
    <t>3x</t>
  </si>
  <si>
    <t>29*3</t>
  </si>
  <si>
    <t>34</t>
  </si>
  <si>
    <t>185851121</t>
  </si>
  <si>
    <t>Dovoz vody pro zálivku rostlin za vzdálenost do 1000 m</t>
  </si>
  <si>
    <t>-191242717</t>
  </si>
  <si>
    <t>29*0,005*5</t>
  </si>
  <si>
    <t>Zemní práce - povrchové úpravy terénu</t>
  </si>
  <si>
    <t>35</t>
  </si>
  <si>
    <t>183111312</t>
  </si>
  <si>
    <t>Hloubení jamek s výměnou 100 % půdy zeminy tř 1 až 4 objem do 0,005 m3 v rovině a svahu do 1:5</t>
  </si>
  <si>
    <t>CS ÚRS 2014 02</t>
  </si>
  <si>
    <t>-2054603147</t>
  </si>
  <si>
    <t>Počet keřů výšky nad 60 cm se 3 - 4 silnými pruty</t>
  </si>
  <si>
    <t>36</t>
  </si>
  <si>
    <t>184851412</t>
  </si>
  <si>
    <t>Zpětný řez netrnitých keřů po výsadbě výšky do 1 m</t>
  </si>
  <si>
    <t>1582584603</t>
  </si>
  <si>
    <t>Srovnávací řez po výsadbě (zakrácení výhonů)</t>
  </si>
  <si>
    <t>37</t>
  </si>
  <si>
    <t>184911421</t>
  </si>
  <si>
    <t>Mulčování rostlin kůrou tl. do 0,1 m v rovině a svahu do 1:5</t>
  </si>
  <si>
    <t>-1594728118</t>
  </si>
  <si>
    <t>Výška mulčovací vrstvy v průměru 100 mm</t>
  </si>
  <si>
    <t>38</t>
  </si>
  <si>
    <t>103911000</t>
  </si>
  <si>
    <t>kůra mulčovací VL</t>
  </si>
  <si>
    <t>-218324764</t>
  </si>
  <si>
    <t>dodávka - ztratné 3%</t>
  </si>
  <si>
    <t>3*0,1*1,03</t>
  </si>
  <si>
    <t>18580211R</t>
  </si>
  <si>
    <t>Hnojení půdy umělým hnojivem k jednotlivým rostlinám v rovině a svahu do 1:5</t>
  </si>
  <si>
    <t>-1334245930</t>
  </si>
  <si>
    <t xml:space="preserve">Startovací hnojení - na 1 keř 5 tablet po 10 g po obvodu keře o průměru 40-50 cm </t>
  </si>
  <si>
    <t>0,05*4</t>
  </si>
  <si>
    <t>40</t>
  </si>
  <si>
    <t>00572411R</t>
  </si>
  <si>
    <t>Silvamix forte 60</t>
  </si>
  <si>
    <t>-1976964401</t>
  </si>
  <si>
    <t>4*0,05*1,03</t>
  </si>
  <si>
    <t>41</t>
  </si>
  <si>
    <t>185851121.1</t>
  </si>
  <si>
    <t>600937772</t>
  </si>
  <si>
    <t>požadavek 60 ll vody/m2</t>
  </si>
  <si>
    <t>0,060*3</t>
  </si>
  <si>
    <t>Voda</t>
  </si>
  <si>
    <t>910</t>
  </si>
  <si>
    <t>Sadové úpravy - specifikace porostů (ztratné 3%)</t>
  </si>
  <si>
    <t>42</t>
  </si>
  <si>
    <t>184102211</t>
  </si>
  <si>
    <t>Výsadba keře bez balu v do 1 m do jamky se zalitím v rovině a svahu do 1:5</t>
  </si>
  <si>
    <t>-1496098341</t>
  </si>
  <si>
    <t>43</t>
  </si>
  <si>
    <t>R026-001</t>
  </si>
  <si>
    <t>Zlatice prostřední (Forsythia x intermedia)</t>
  </si>
  <si>
    <t>ks</t>
  </si>
  <si>
    <t>1180304644</t>
  </si>
  <si>
    <t>minimální velikost 60 - 80 cm se 3-4 silnými pruty</t>
  </si>
  <si>
    <t>1,03*4</t>
  </si>
  <si>
    <t>Komunikace pozemní</t>
  </si>
  <si>
    <t>44</t>
  </si>
  <si>
    <t>564762111</t>
  </si>
  <si>
    <t>Podklad z vibrovaného štěrku VŠ tl 200 mm</t>
  </si>
  <si>
    <t>-285918777</t>
  </si>
  <si>
    <t>45</t>
  </si>
  <si>
    <t>564831111</t>
  </si>
  <si>
    <t>Podklad ze štěrkodrtě ŠD tl 100 mm</t>
  </si>
  <si>
    <t>1726874170</t>
  </si>
  <si>
    <t>doplnění při napojení na stáv. stav</t>
  </si>
  <si>
    <t>fr. 0-32</t>
  </si>
  <si>
    <t>51</t>
  </si>
  <si>
    <t>46</t>
  </si>
  <si>
    <t>564851111</t>
  </si>
  <si>
    <t>Podklad ze štěrkodrtě ŠD tl 150 mm</t>
  </si>
  <si>
    <t>-162998989</t>
  </si>
  <si>
    <t xml:space="preserve">chodníky  z bet. zámkové dlažby </t>
  </si>
  <si>
    <t>210</t>
  </si>
  <si>
    <t>slepecká dlažba</t>
  </si>
  <si>
    <t>doplnění pod obrubníky</t>
  </si>
  <si>
    <t>(142+75,2+13+12)*0,15+159*0,1</t>
  </si>
  <si>
    <t>doplnění a napojení na konstrukci stávající vozovky</t>
  </si>
  <si>
    <t>2*260</t>
  </si>
  <si>
    <t>fr. 0-63</t>
  </si>
  <si>
    <t>47</t>
  </si>
  <si>
    <t>564861111</t>
  </si>
  <si>
    <t>Podklad ze štěrkodrtě ŠD tl 200 mm</t>
  </si>
  <si>
    <t>1826711692</t>
  </si>
  <si>
    <t xml:space="preserve">pro vjezdy  z bet. zámkové dlažby </t>
  </si>
  <si>
    <t>42+10+7+20+47</t>
  </si>
  <si>
    <t>umělá vodící linie</t>
  </si>
  <si>
    <t>29*0,4</t>
  </si>
  <si>
    <t>48</t>
  </si>
  <si>
    <t>565135111</t>
  </si>
  <si>
    <t>Asfaltový beton vrstva podkladní ACP 16 (obalované kamenivo OKS) tl 50 mm š do 3 m</t>
  </si>
  <si>
    <t>-842342665</t>
  </si>
  <si>
    <t>doplnění a napojení na konstrukci stávající vozovky ACP 16+</t>
  </si>
  <si>
    <t>49</t>
  </si>
  <si>
    <t>573111112</t>
  </si>
  <si>
    <t>Postřik živičný infiltrační s posypem z asfaltu množství 1 kg/m2</t>
  </si>
  <si>
    <t>-262777948</t>
  </si>
  <si>
    <t>50</t>
  </si>
  <si>
    <t>573231111</t>
  </si>
  <si>
    <t>Postřik živičný spojovací ze silniční emulze v množství 0,70 kg/m2</t>
  </si>
  <si>
    <t>1275956391</t>
  </si>
  <si>
    <t>0,4 kg/m2</t>
  </si>
  <si>
    <t>260*2</t>
  </si>
  <si>
    <t>577134111</t>
  </si>
  <si>
    <t>Asfaltový beton vrstva obrusná ACO 11 (ABS) tř. I tl 40 mm š do 3 m z nemodifikovaného asfaltu</t>
  </si>
  <si>
    <t>-1001240593</t>
  </si>
  <si>
    <t>doplnění a napojení na konstrukci stávající vozovky ACO 11+</t>
  </si>
  <si>
    <t>52</t>
  </si>
  <si>
    <t>577155112</t>
  </si>
  <si>
    <t>Asfaltový beton vrstva ložní ACL 16 (ABH) tl 60 mm š do 3 m z nemodifikovaného asfaltu</t>
  </si>
  <si>
    <t>-949569608</t>
  </si>
  <si>
    <t>doplnění a napojení na konstrukci stávající vozovky ACL 16+</t>
  </si>
  <si>
    <t>53</t>
  </si>
  <si>
    <t>591211111</t>
  </si>
  <si>
    <t>Kladení dlažby z kostek drobných z kamene do lože z kameniva těženého tl 50 mm</t>
  </si>
  <si>
    <t>-211506101</t>
  </si>
  <si>
    <t>předláždění chodníků a vjezdů</t>
  </si>
  <si>
    <t>54</t>
  </si>
  <si>
    <t>583801200</t>
  </si>
  <si>
    <t>kostka dlažební drobná, žula velikost 8/10 cm</t>
  </si>
  <si>
    <t>172221817</t>
  </si>
  <si>
    <t>P</t>
  </si>
  <si>
    <t>Poznámka k položce:
1t = cca 5 m2</t>
  </si>
  <si>
    <t>doplnění materiálu - 10%</t>
  </si>
  <si>
    <t>18*0,1*0,1*2,4*1,02</t>
  </si>
  <si>
    <t>55</t>
  </si>
  <si>
    <t>596211112</t>
  </si>
  <si>
    <t>Kladení zámkové dlažby komunikací pro pěší tl 60 mm skupiny A pl do 300 m2</t>
  </si>
  <si>
    <t>625082760</t>
  </si>
  <si>
    <t>chodníky - šedá</t>
  </si>
  <si>
    <t>slepecká dlažba - červená</t>
  </si>
  <si>
    <t>předláždění</t>
  </si>
  <si>
    <t>materiál z výzisku - 80%</t>
  </si>
  <si>
    <t>56</t>
  </si>
  <si>
    <t>592451090</t>
  </si>
  <si>
    <t>dlažba  skladebná 20x10x8 cm přírodní</t>
  </si>
  <si>
    <t>-1603041079</t>
  </si>
  <si>
    <t>Poznámka k položce:
spotřeba: 50 kus/m2</t>
  </si>
  <si>
    <t>šedá</t>
  </si>
  <si>
    <t>210*1,02</t>
  </si>
  <si>
    <t>předláždění - 20% nový materiál</t>
  </si>
  <si>
    <t>26*0,2*1,02</t>
  </si>
  <si>
    <t>57</t>
  </si>
  <si>
    <t>592451190</t>
  </si>
  <si>
    <t>dlažba zámková slepecká 20x10x6 cm barevná</t>
  </si>
  <si>
    <t>-1471812525</t>
  </si>
  <si>
    <t>červená</t>
  </si>
  <si>
    <t>4*1,02</t>
  </si>
  <si>
    <t>58</t>
  </si>
  <si>
    <t>596212212</t>
  </si>
  <si>
    <t>Kladení zámkové dlažby pozemních komunikací tl 80 mm skupiny A pl do 300 m2</t>
  </si>
  <si>
    <t>-1490277977</t>
  </si>
  <si>
    <t>vjezdy - červená</t>
  </si>
  <si>
    <t>slepecká dlažba - šedá</t>
  </si>
  <si>
    <t>59</t>
  </si>
  <si>
    <t>592451080</t>
  </si>
  <si>
    <t>dlažba  skladebná 20x10x8 cm červená</t>
  </si>
  <si>
    <t>483746922</t>
  </si>
  <si>
    <t>126*1,02</t>
  </si>
  <si>
    <t>60</t>
  </si>
  <si>
    <t>592450991a</t>
  </si>
  <si>
    <t>dlažba slepecká šedá</t>
  </si>
  <si>
    <t>-230789248</t>
  </si>
  <si>
    <t>32*1,02</t>
  </si>
  <si>
    <t>61</t>
  </si>
  <si>
    <t>592450991c</t>
  </si>
  <si>
    <t>dlažba 200/200/80 bílá - um.  vodící linie</t>
  </si>
  <si>
    <t>19221900</t>
  </si>
  <si>
    <t>29*0,4*1,02</t>
  </si>
  <si>
    <t>62</t>
  </si>
  <si>
    <t>596411111</t>
  </si>
  <si>
    <t>Kladení dlažby z vegetačních tvárnic komunikací pro pěší tl 80 mm pl do 50 m2</t>
  </si>
  <si>
    <t>817542530</t>
  </si>
  <si>
    <t>předláždění ze zatravňovacích dlaždic</t>
  </si>
  <si>
    <t>20% nového materiálu</t>
  </si>
  <si>
    <t>63</t>
  </si>
  <si>
    <t>592281050</t>
  </si>
  <si>
    <t>tvárnice betonová zatravňovací TZX 50/50 50x50x8 cm</t>
  </si>
  <si>
    <t>845561214</t>
  </si>
  <si>
    <t>5,000*0,2*1,01/0,5*0,5</t>
  </si>
  <si>
    <t>64</t>
  </si>
  <si>
    <t>596811120</t>
  </si>
  <si>
    <t>Kladení betonové dlažby komunikací pro pěší do lože z kameniva vel do 0,09 m2 plochy do 50 m2</t>
  </si>
  <si>
    <t>1372976796</t>
  </si>
  <si>
    <t>předláždění chodníku</t>
  </si>
  <si>
    <t>65</t>
  </si>
  <si>
    <t>592456000</t>
  </si>
  <si>
    <t>dlažba desková betonová HBB 50x50x5 cm</t>
  </si>
  <si>
    <t>532916369</t>
  </si>
  <si>
    <t>doplnění materiálu - 20%</t>
  </si>
  <si>
    <t>2*0,2*1,03</t>
  </si>
  <si>
    <t>Trubní vedení</t>
  </si>
  <si>
    <t>66</t>
  </si>
  <si>
    <t>891001120</t>
  </si>
  <si>
    <t>D+M odvodňovací žlab š. 150 mm pro zatížení D 400</t>
  </si>
  <si>
    <t>-2074987022</t>
  </si>
  <si>
    <t>beton C25/30, 5x čistící kus</t>
  </si>
  <si>
    <t>4+3+4+5+12</t>
  </si>
  <si>
    <t>67</t>
  </si>
  <si>
    <t>891001129</t>
  </si>
  <si>
    <t>Kanalizační přípojka PVC DN 150 komplet</t>
  </si>
  <si>
    <t>-314154589</t>
  </si>
  <si>
    <t xml:space="preserve">včetně podklad. betonu a napojení navrtáním přes manžetu - 8x do stávající bet.kanalizace </t>
  </si>
  <si>
    <t>8*3</t>
  </si>
  <si>
    <t>68</t>
  </si>
  <si>
    <t>895941111</t>
  </si>
  <si>
    <t>Zřízení vpusti kanalizační uliční z betonových dílců typ UV-50 normální</t>
  </si>
  <si>
    <t>-2125681370</t>
  </si>
  <si>
    <t>69</t>
  </si>
  <si>
    <t>592238640</t>
  </si>
  <si>
    <t>prstenec betonový pro uliční vpusť vyrovnávací TBV-Q 390/60/10a, 39x6x13 cm</t>
  </si>
  <si>
    <t>1258438285</t>
  </si>
  <si>
    <t>3,000*1,01</t>
  </si>
  <si>
    <t>70</t>
  </si>
  <si>
    <t>592238570</t>
  </si>
  <si>
    <t>skruž betonová pro uliční vpusť horní TBV-Q 450/295/5b, 45x29,5x5 cm</t>
  </si>
  <si>
    <t>-516898448</t>
  </si>
  <si>
    <t>3*1,01</t>
  </si>
  <si>
    <t>71</t>
  </si>
  <si>
    <t>592238540</t>
  </si>
  <si>
    <t>skruž betonová pro uliční vpusťs výtokovým otvorem PVC TBV-Q 450/350/3a, 45x35x5 cm</t>
  </si>
  <si>
    <t>-106235907</t>
  </si>
  <si>
    <t>72</t>
  </si>
  <si>
    <t>592238520</t>
  </si>
  <si>
    <t>dno betonové pro uliční vpusť s kalovou prohlubní TBV-Q 2a 45x30x5 cm</t>
  </si>
  <si>
    <t>-1800795132</t>
  </si>
  <si>
    <t>73</t>
  </si>
  <si>
    <t>899203111</t>
  </si>
  <si>
    <t>Osazení mříží litinových včetně rámů a košů na bahno hmotnosti nad 100 do 150 kg</t>
  </si>
  <si>
    <t>-734588624</t>
  </si>
  <si>
    <t>2x mříž + 1x podobrubníková</t>
  </si>
  <si>
    <t>74</t>
  </si>
  <si>
    <t>552423200</t>
  </si>
  <si>
    <t>mříž čtvercová D 400 plochá 500x500mm</t>
  </si>
  <si>
    <t>1816300428</t>
  </si>
  <si>
    <t>75</t>
  </si>
  <si>
    <t>552423241</t>
  </si>
  <si>
    <t>obrubníkový poklop vpusti B125</t>
  </si>
  <si>
    <t>1262569063</t>
  </si>
  <si>
    <t>76</t>
  </si>
  <si>
    <t>552423240</t>
  </si>
  <si>
    <t>koš kalový pro mříž</t>
  </si>
  <si>
    <t>694788848</t>
  </si>
  <si>
    <t>77</t>
  </si>
  <si>
    <t>899331111</t>
  </si>
  <si>
    <t>Výšková úprava uličního vstupu nebo vpusti do 200 mm zvýšením poklopu</t>
  </si>
  <si>
    <t>-486546433</t>
  </si>
  <si>
    <t>78</t>
  </si>
  <si>
    <t>899431111</t>
  </si>
  <si>
    <t>Výšková úprava uličního vstupu nebo vpusti do 200 mm zvýšením krycího hrnce, šoupěte nebo hydrantu</t>
  </si>
  <si>
    <t>-1360246212</t>
  </si>
  <si>
    <t>Ostatní konstrukce a práce, bourání</t>
  </si>
  <si>
    <t>79</t>
  </si>
  <si>
    <t>914000002</t>
  </si>
  <si>
    <t>posunutí stáv. svislého DZ včetně sloupku</t>
  </si>
  <si>
    <t>-960191342</t>
  </si>
  <si>
    <t>80</t>
  </si>
  <si>
    <t>916131213</t>
  </si>
  <si>
    <t>Osazení silničního obrubníku betonového stojatého s boční opěrou do lože z betonu prostého</t>
  </si>
  <si>
    <t>-1290870423</t>
  </si>
  <si>
    <t>silniční 100x25x15</t>
  </si>
  <si>
    <t>142</t>
  </si>
  <si>
    <t>nájezdový</t>
  </si>
  <si>
    <t>2+3,8+3,1+3+4,1+2,9+2,8+9,3+3,4+13,8+11,9+10,1+5</t>
  </si>
  <si>
    <t>přechodový P+L</t>
  </si>
  <si>
    <t>12+13</t>
  </si>
  <si>
    <t>znovuosazení sil. obrubníku - materiál z výzisku 80%</t>
  </si>
  <si>
    <t>81</t>
  </si>
  <si>
    <t>592174590</t>
  </si>
  <si>
    <t>obrubník betonový chodníkový 100x15x25 cm</t>
  </si>
  <si>
    <t>-1999406475</t>
  </si>
  <si>
    <t>142*1,01</t>
  </si>
  <si>
    <t>znovu osazení - 20% nový materiál</t>
  </si>
  <si>
    <t>5*0,2</t>
  </si>
  <si>
    <t>82</t>
  </si>
  <si>
    <t>592174680</t>
  </si>
  <si>
    <t>obrubník betonový silniční nájezdový Standard 100x15x15 cm</t>
  </si>
  <si>
    <t>1748156863</t>
  </si>
  <si>
    <t>75,2*1,01</t>
  </si>
  <si>
    <t>83</t>
  </si>
  <si>
    <t>592174690</t>
  </si>
  <si>
    <t>obrubník betonový silniční přechodový L + P Standard 100x15x15-25 cm</t>
  </si>
  <si>
    <t>-1842573357</t>
  </si>
  <si>
    <t>25*1,01</t>
  </si>
  <si>
    <t>84</t>
  </si>
  <si>
    <t>916231213</t>
  </si>
  <si>
    <t>Osazení chodníkového obrubníku betonového stojatého s boční opěrou do lože z betonu prostého</t>
  </si>
  <si>
    <t>156430573</t>
  </si>
  <si>
    <t>3+36+39+5+8+28+5+19+11+5</t>
  </si>
  <si>
    <t>znovuosazení chod. obrubníků</t>
  </si>
  <si>
    <t>85</t>
  </si>
  <si>
    <t>592174120</t>
  </si>
  <si>
    <t>obrubník betonový chodníkový 100x10x20 cm</t>
  </si>
  <si>
    <t>197125267</t>
  </si>
  <si>
    <t>159*1,01</t>
  </si>
  <si>
    <t>znovuosazení obrubníků - doplnění 20% nový materiál</t>
  </si>
  <si>
    <t>33*0,2*1,01</t>
  </si>
  <si>
    <t>86</t>
  </si>
  <si>
    <t>919735100</t>
  </si>
  <si>
    <t>Zalití spáry modifikovanou asfalt.zálivkou</t>
  </si>
  <si>
    <t>2037274246</t>
  </si>
  <si>
    <t>napojení na stáv. komunikaci</t>
  </si>
  <si>
    <t>218</t>
  </si>
  <si>
    <t>87</t>
  </si>
  <si>
    <t>919735112</t>
  </si>
  <si>
    <t>Řezání stávajícího živičného krytu hl do 100 mm</t>
  </si>
  <si>
    <t>CS ÚRS 2016 02</t>
  </si>
  <si>
    <t>748934796</t>
  </si>
  <si>
    <t>88</t>
  </si>
  <si>
    <t>962042320</t>
  </si>
  <si>
    <t>Bourání zdiva nadzákladového z betonu prostého do 1 m3</t>
  </si>
  <si>
    <t>1554834310</t>
  </si>
  <si>
    <t>bet. zídka + žlab</t>
  </si>
  <si>
    <t>3*0,2*0,3*0,4+0,3*1,3*0,4</t>
  </si>
  <si>
    <t>89</t>
  </si>
  <si>
    <t>979024442</t>
  </si>
  <si>
    <t>Očištění vybouraných obrubníků a krajníků chodníkových</t>
  </si>
  <si>
    <t>-159104848</t>
  </si>
  <si>
    <t>90</t>
  </si>
  <si>
    <t>979024443</t>
  </si>
  <si>
    <t>Očištění vybouraných obrubníků a krajníků silničních</t>
  </si>
  <si>
    <t>2065459942</t>
  </si>
  <si>
    <t>91</t>
  </si>
  <si>
    <t>979054441</t>
  </si>
  <si>
    <t>Očištění vybouraných z desek nebo dlaždic s původním spárováním z kameniva těženého</t>
  </si>
  <si>
    <t>-1207011870</t>
  </si>
  <si>
    <t>5+2</t>
  </si>
  <si>
    <t>92</t>
  </si>
  <si>
    <t>979054451</t>
  </si>
  <si>
    <t>Očištění vybouraných zámkových dlaždic s původním spárováním z kameniva těženého</t>
  </si>
  <si>
    <t>-870988936</t>
  </si>
  <si>
    <t>93</t>
  </si>
  <si>
    <t>979071021</t>
  </si>
  <si>
    <t>Očištění dlažebních kostek drobných s původním spárováním kamenivem těženým při překopech ing sítí</t>
  </si>
  <si>
    <t>419216253</t>
  </si>
  <si>
    <t>997</t>
  </si>
  <si>
    <t>Přesun sutě</t>
  </si>
  <si>
    <t>94</t>
  </si>
  <si>
    <t>997221551</t>
  </si>
  <si>
    <t>Vodorovná doprava suti ze sypkých materiálů do 1 km</t>
  </si>
  <si>
    <t>-1422339570</t>
  </si>
  <si>
    <t>beton</t>
  </si>
  <si>
    <t>20,655+0,502</t>
  </si>
  <si>
    <t>kostky</t>
  </si>
  <si>
    <t>kamenivo</t>
  </si>
  <si>
    <t>49,01+93,28</t>
  </si>
  <si>
    <t>živice</t>
  </si>
  <si>
    <t>26,95+70,4</t>
  </si>
  <si>
    <t>95</t>
  </si>
  <si>
    <t>997221559</t>
  </si>
  <si>
    <t>Příplatek ZKD 1 km u vodorovné dopravy suti ze sypkých materiálů</t>
  </si>
  <si>
    <t>778663877</t>
  </si>
  <si>
    <t>276,797*19</t>
  </si>
  <si>
    <t>96</t>
  </si>
  <si>
    <t>997221571</t>
  </si>
  <si>
    <t>Vodorovná doprava vybouraných hmot do 1 km</t>
  </si>
  <si>
    <t>1588981515</t>
  </si>
  <si>
    <t>7,79+18,45</t>
  </si>
  <si>
    <t>97</t>
  </si>
  <si>
    <t>997221579</t>
  </si>
  <si>
    <t>Příplatek ZKD 1 km u vodorovné dopravy vybouraných hmot</t>
  </si>
  <si>
    <t>-943073765</t>
  </si>
  <si>
    <t>26,24*19</t>
  </si>
  <si>
    <t>98</t>
  </si>
  <si>
    <t>997221611</t>
  </si>
  <si>
    <t>Nakládání suti na dopravní prostředky pro vodorovnou dopravu</t>
  </si>
  <si>
    <t>382432915</t>
  </si>
  <si>
    <t>276,797</t>
  </si>
  <si>
    <t>99</t>
  </si>
  <si>
    <t>997221612</t>
  </si>
  <si>
    <t>Nakládání vybouraných hmot na dopravní prostředky pro vodorovnou dopravu</t>
  </si>
  <si>
    <t>164638712</t>
  </si>
  <si>
    <t>26,24</t>
  </si>
  <si>
    <t>100</t>
  </si>
  <si>
    <t>997221815</t>
  </si>
  <si>
    <t>Poplatek za uložení betonového odpadu na skládce (skládkovné)</t>
  </si>
  <si>
    <t>-1958500019</t>
  </si>
  <si>
    <t>20,655+0,502+7,79+18,45</t>
  </si>
  <si>
    <t>101</t>
  </si>
  <si>
    <t>997221845</t>
  </si>
  <si>
    <t>Poplatek za uložení odpadu z asfaltových povrchů na skládce (skládkovné)</t>
  </si>
  <si>
    <t>584903272</t>
  </si>
  <si>
    <t>102</t>
  </si>
  <si>
    <t>997221855</t>
  </si>
  <si>
    <t>Poplatek za uložení odpadu z kameniva na skládce (skládkovné)</t>
  </si>
  <si>
    <t>229859600</t>
  </si>
  <si>
    <t>998</t>
  </si>
  <si>
    <t>Přesun hmot</t>
  </si>
  <si>
    <t>103</t>
  </si>
  <si>
    <t>998223011</t>
  </si>
  <si>
    <t>Přesun hmot pro pozemní komunikace s krytem dlážděným</t>
  </si>
  <si>
    <t>566181629</t>
  </si>
  <si>
    <t>PSV</t>
  </si>
  <si>
    <t>Práce a dodávky PSV</t>
  </si>
  <si>
    <t>711</t>
  </si>
  <si>
    <t>Izolace proti vodě, vlhkosti a plynům</t>
  </si>
  <si>
    <t>104</t>
  </si>
  <si>
    <t>711161306</t>
  </si>
  <si>
    <t>Izolace proti zemní vlhkosti stěn foliemi nopovými pro běžné podmínky tl. 0,5 mm šířky 1,0 m</t>
  </si>
  <si>
    <t>-1917419365</t>
  </si>
  <si>
    <t>B.1.1.02 - situace - graficky odečteno</t>
  </si>
  <si>
    <t>(27+4+6+4+27)*0,5</t>
  </si>
  <si>
    <t>105</t>
  </si>
  <si>
    <t>998711101</t>
  </si>
  <si>
    <t>Přesun hmot tonážní pro izolace proti vodě, vlhkosti a plynům v objektech výšky do 6 m</t>
  </si>
  <si>
    <t>-1634234905</t>
  </si>
  <si>
    <t>SO 102 - Chodník - 2. etapa (Bělkovice)</t>
  </si>
  <si>
    <t>1 - Zemní práce</t>
  </si>
  <si>
    <t>5 - Komunikace pozemní</t>
  </si>
  <si>
    <t>8 - Trubní vedení</t>
  </si>
  <si>
    <t>9 - Ostatní konstrukce a práce, bourání</t>
  </si>
  <si>
    <t>997 - Přesun sutě</t>
  </si>
  <si>
    <t>998 - Přesun hmot</t>
  </si>
  <si>
    <t>711 - Izolace proti vodě, vlhkosti a plynům</t>
  </si>
  <si>
    <t>135847361</t>
  </si>
  <si>
    <t>C.1.2.02 - situace - graficky odečteno</t>
  </si>
  <si>
    <t>1981164939</t>
  </si>
  <si>
    <t>-1549670055</t>
  </si>
  <si>
    <t>17+5+2</t>
  </si>
  <si>
    <t>221769009</t>
  </si>
  <si>
    <t>1299714218</t>
  </si>
  <si>
    <t>5+5</t>
  </si>
  <si>
    <t>-1303181322</t>
  </si>
  <si>
    <t>6+2</t>
  </si>
  <si>
    <t>1764653237</t>
  </si>
  <si>
    <t>113107162</t>
  </si>
  <si>
    <t>Odstranění podkladu pl přes 50 do 200 m2 z kameniva drceného tl 200 mm</t>
  </si>
  <si>
    <t>-1136780964</t>
  </si>
  <si>
    <t>15+7+8+18+5</t>
  </si>
  <si>
    <t>113107131</t>
  </si>
  <si>
    <t>Odstranění podkladu pl do 50 m2 z betonu prostého tl 150 mm</t>
  </si>
  <si>
    <t>-1578617695</t>
  </si>
  <si>
    <t>kamenná dlažba do bet.</t>
  </si>
  <si>
    <t>113107132</t>
  </si>
  <si>
    <t>Odstranění podkladu pl do 50 m2 z betonu prostého tl 300 mm</t>
  </si>
  <si>
    <t>-2095695696</t>
  </si>
  <si>
    <t>chodníky a vjezdy - beton tl. 20 cm</t>
  </si>
  <si>
    <t>801766773</t>
  </si>
  <si>
    <t>148</t>
  </si>
  <si>
    <t>935924465</t>
  </si>
  <si>
    <t>191</t>
  </si>
  <si>
    <t>2000625868</t>
  </si>
  <si>
    <t>-1625118968</t>
  </si>
  <si>
    <t>-2044615634</t>
  </si>
  <si>
    <t>-1925328132</t>
  </si>
  <si>
    <t>(34+43+21+10+11+40+115)*0,15</t>
  </si>
  <si>
    <t>-938574778</t>
  </si>
  <si>
    <t>C.1.2.02 - situace, C.1.2.05 - charakteristické příčné řezy - graficky odečteno</t>
  </si>
  <si>
    <t>195*0,15</t>
  </si>
  <si>
    <t>37*0,2</t>
  </si>
  <si>
    <t>13*0,2</t>
  </si>
  <si>
    <t>(17+21+21+11+19+45)*0,08</t>
  </si>
  <si>
    <t>-1406119256</t>
  </si>
  <si>
    <t>0,3*0,4*(4+4+3)</t>
  </si>
  <si>
    <t>1399574701</t>
  </si>
  <si>
    <t>2,5*1*1*2</t>
  </si>
  <si>
    <t>-1645315129</t>
  </si>
  <si>
    <t>41,1</t>
  </si>
  <si>
    <t>49,97+1,32+5</t>
  </si>
  <si>
    <t>-21,904-80*0,15</t>
  </si>
  <si>
    <t>1375752365</t>
  </si>
  <si>
    <t>63,486*10</t>
  </si>
  <si>
    <t>396009157</t>
  </si>
  <si>
    <t>97,39</t>
  </si>
  <si>
    <t>-906890967</t>
  </si>
  <si>
    <t>63,486*1,8</t>
  </si>
  <si>
    <t>986751554</t>
  </si>
  <si>
    <t>134*0,1+0,15*25</t>
  </si>
  <si>
    <t>2,5*0,9*0,9*2+0,2*0,32*(4+4+3)</t>
  </si>
  <si>
    <t>-550727501</t>
  </si>
  <si>
    <t>656061372</t>
  </si>
  <si>
    <t>1257818451</t>
  </si>
  <si>
    <t>80*0,03*1,03</t>
  </si>
  <si>
    <t>-876061408</t>
  </si>
  <si>
    <t>150</t>
  </si>
  <si>
    <t>924412447</t>
  </si>
  <si>
    <t>-2033290514</t>
  </si>
  <si>
    <t>-8899423</t>
  </si>
  <si>
    <t>2090901736</t>
  </si>
  <si>
    <t>1607475904</t>
  </si>
  <si>
    <t>-434024521</t>
  </si>
  <si>
    <t>374778464</t>
  </si>
  <si>
    <t>80*3</t>
  </si>
  <si>
    <t>1715929450</t>
  </si>
  <si>
    <t>80*0,005*5</t>
  </si>
  <si>
    <t>-74796685</t>
  </si>
  <si>
    <t>20641977</t>
  </si>
  <si>
    <t>-1340580857</t>
  </si>
  <si>
    <t>195</t>
  </si>
  <si>
    <t>(117+19+6+5)*0,15+145*0,1</t>
  </si>
  <si>
    <t>2*150</t>
  </si>
  <si>
    <t>830994895</t>
  </si>
  <si>
    <t>-1388495395</t>
  </si>
  <si>
    <t>1657504028</t>
  </si>
  <si>
    <t>498239730</t>
  </si>
  <si>
    <t>150*2</t>
  </si>
  <si>
    <t>-849573659</t>
  </si>
  <si>
    <t>1886072719</t>
  </si>
  <si>
    <t>-1553779217</t>
  </si>
  <si>
    <t>1185933472</t>
  </si>
  <si>
    <t>10*0,1*0,1*2,4*1,02</t>
  </si>
  <si>
    <t>-1285599448</t>
  </si>
  <si>
    <t>592450991b</t>
  </si>
  <si>
    <t>dlažba 400/400/60 šedá</t>
  </si>
  <si>
    <t>-674371730</t>
  </si>
  <si>
    <t>195*1,02</t>
  </si>
  <si>
    <t>592450991</t>
  </si>
  <si>
    <t>dlažba slepecká červená</t>
  </si>
  <si>
    <t>-1588059435</t>
  </si>
  <si>
    <t>3*1,02</t>
  </si>
  <si>
    <t>596212210</t>
  </si>
  <si>
    <t>Kladení zámkové dlažby pozemních komunikací tl 80 mm skupiny A pl do 50 m2</t>
  </si>
  <si>
    <t>775712231</t>
  </si>
  <si>
    <t>592450991d</t>
  </si>
  <si>
    <t>dlažba 400/400/80 červená</t>
  </si>
  <si>
    <t>-1988812060</t>
  </si>
  <si>
    <t>37*1,03</t>
  </si>
  <si>
    <t>1310076548</t>
  </si>
  <si>
    <t>10*1,03</t>
  </si>
  <si>
    <t>652462033</t>
  </si>
  <si>
    <t>předláždění schodů - srovnatelná položka</t>
  </si>
  <si>
    <t>1277365342</t>
  </si>
  <si>
    <t>D+M odvodňovací žlab š. 150 mm pro zatížení A</t>
  </si>
  <si>
    <t>1856404094</t>
  </si>
  <si>
    <t>beton C25/30, 3x čistící kus</t>
  </si>
  <si>
    <t>4+4+3</t>
  </si>
  <si>
    <t>-1957720196</t>
  </si>
  <si>
    <t>3*3+4+22</t>
  </si>
  <si>
    <t>-1478443282</t>
  </si>
  <si>
    <t>1856057524</t>
  </si>
  <si>
    <t>2,000*1,01</t>
  </si>
  <si>
    <t>1065515197</t>
  </si>
  <si>
    <t>2*1,01</t>
  </si>
  <si>
    <t>1147980687</t>
  </si>
  <si>
    <t>-527234877</t>
  </si>
  <si>
    <t>-1823398991</t>
  </si>
  <si>
    <t>2x mříž</t>
  </si>
  <si>
    <t>-57256768</t>
  </si>
  <si>
    <t>-1160029332</t>
  </si>
  <si>
    <t>1873472741</t>
  </si>
  <si>
    <t>-2107322173</t>
  </si>
  <si>
    <t>-644754098</t>
  </si>
  <si>
    <t>-1744194296</t>
  </si>
  <si>
    <t>117</t>
  </si>
  <si>
    <t>4+3+5+4+3</t>
  </si>
  <si>
    <t>5+6</t>
  </si>
  <si>
    <t>-2042855960</t>
  </si>
  <si>
    <t>117*1,01</t>
  </si>
  <si>
    <t>9*0,2</t>
  </si>
  <si>
    <t>-204079694</t>
  </si>
  <si>
    <t>19*1,01</t>
  </si>
  <si>
    <t>-1637708876</t>
  </si>
  <si>
    <t>11*1,01</t>
  </si>
  <si>
    <t>-64606473</t>
  </si>
  <si>
    <t>145</t>
  </si>
  <si>
    <t>1458252352</t>
  </si>
  <si>
    <t>145*1,01</t>
  </si>
  <si>
    <t>10*0,2*1,01</t>
  </si>
  <si>
    <t>1305059365</t>
  </si>
  <si>
    <t>-317197598</t>
  </si>
  <si>
    <t>-348030818</t>
  </si>
  <si>
    <t>-505185665</t>
  </si>
  <si>
    <t>411450480</t>
  </si>
  <si>
    <t>1760743525</t>
  </si>
  <si>
    <t>-1289356659</t>
  </si>
  <si>
    <t>236415175</t>
  </si>
  <si>
    <t>16,83+1,82+5,85+3,125</t>
  </si>
  <si>
    <t>2,56</t>
  </si>
  <si>
    <t>4,35+15,37+65,12</t>
  </si>
  <si>
    <t>18,718+48,896</t>
  </si>
  <si>
    <t>-1667199492</t>
  </si>
  <si>
    <t>182,639*19</t>
  </si>
  <si>
    <t>-1330937310</t>
  </si>
  <si>
    <t>3,895+0,615</t>
  </si>
  <si>
    <t>1133595215</t>
  </si>
  <si>
    <t>4,51*19</t>
  </si>
  <si>
    <t>-593797601</t>
  </si>
  <si>
    <t>182,639</t>
  </si>
  <si>
    <t>1106241268</t>
  </si>
  <si>
    <t>4,51</t>
  </si>
  <si>
    <t>1225325712</t>
  </si>
  <si>
    <t>27,625+4,51</t>
  </si>
  <si>
    <t>-1588936277</t>
  </si>
  <si>
    <t>67,614</t>
  </si>
  <si>
    <t>-1203583265</t>
  </si>
  <si>
    <t>84,84</t>
  </si>
  <si>
    <t>960039067</t>
  </si>
  <si>
    <t>-256325732</t>
  </si>
  <si>
    <t>3*0,5</t>
  </si>
  <si>
    <t>-393740614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</si>
  <si>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</si>
  <si>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</si>
  <si>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</si>
  <si>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</si>
  <si>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</si>
  <si>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</si>
  <si>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</si>
  <si>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</si>
  <si>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</si>
  <si>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</si>
  <si>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</si>
  <si>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</si>
  <si>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Kč</t>
  </si>
  <si>
    <t>vlastní databáze</t>
  </si>
  <si>
    <t>1024</t>
  </si>
  <si>
    <t>-404181326</t>
  </si>
  <si>
    <t>012103101</t>
  </si>
  <si>
    <t>Vytýčení inženýrských sítí</t>
  </si>
  <si>
    <t>sbr</t>
  </si>
  <si>
    <t>1489658214</t>
  </si>
  <si>
    <t>"Poznámka k položce:Vytýčení inženýrských sítí dotčených nebo souvisejících se stavbou před nebo v průběhu výstavby</t>
  </si>
  <si>
    <t>012203000</t>
  </si>
  <si>
    <t>Geodetické práce při provádění stavby</t>
  </si>
  <si>
    <t>-1509351504</t>
  </si>
  <si>
    <t>"Průzkumné, geodetické a projektové práce geodetické práce při provádění stavby</t>
  </si>
  <si>
    <t>"Poznámka k položce:</t>
  </si>
  <si>
    <t>"Dokumentace zakrývaných konstrukcí a liniových staveb geodetickým zaměřením v papírové a elektronické podobě.</t>
  </si>
  <si>
    <t>"Obnova a doplnění vytyčovacích bodů stavby</t>
  </si>
  <si>
    <t>012303000.1</t>
  </si>
  <si>
    <t>Geodetické práce po výstavbě</t>
  </si>
  <si>
    <t>-1871773390</t>
  </si>
  <si>
    <t>"Průzkumné, geodetické a projektové práce geodetické práce po výstavbě</t>
  </si>
  <si>
    <t>"Dokumentace skutečného stavu geodetickým zaměřením v papírové a elektronické podobě</t>
  </si>
  <si>
    <t>013254000.1</t>
  </si>
  <si>
    <t>Dokumentace skutečného provedení stavby</t>
  </si>
  <si>
    <t>-146159573</t>
  </si>
  <si>
    <t>"Průzkumné, geodetické a projektové práce projektové práce dokumentace stavby (výkresová a textová) skutečného provedení stavby</t>
  </si>
  <si>
    <t>"Dokumentace skutečného provedení v rozsahu dle platné vyhlášky na dokumentaci staveb - tiskem a digitálně</t>
  </si>
  <si>
    <t>013254101</t>
  </si>
  <si>
    <t>Monitoring průběhu výstavby</t>
  </si>
  <si>
    <t>-1381827504</t>
  </si>
  <si>
    <t>"Fotografie nebo videozáznamy zakrývaných konstrukcí a jiných skutečností rozhodných např. pro vícepráce a méněpráce</t>
  </si>
  <si>
    <t>013254201</t>
  </si>
  <si>
    <t>Pasportizace stávajících objektů</t>
  </si>
  <si>
    <t>-850063867</t>
  </si>
  <si>
    <t>"Pasportizace nemovitostí a objektů včetně pozemních komunikací dotčených stavební činností před zahájením a po dokončení</t>
  </si>
  <si>
    <t>"stavebních prací včetně fotodokumentace nebo videozáznamu.</t>
  </si>
  <si>
    <t>VRN3</t>
  </si>
  <si>
    <t>Zařízení staveniště</t>
  </si>
  <si>
    <t>030001001</t>
  </si>
  <si>
    <t>Náklady na zřízení zařízení staveniště v souladu s ZOV</t>
  </si>
  <si>
    <t>-1081947338</t>
  </si>
  <si>
    <t>"Základní rozdělení průvodních činností a nákladů zařízení staveniště</t>
  </si>
  <si>
    <t>"Náklady na dokumentaci ZS, příprava území pro ZS včetně odstranění materiálu a konstrukcí, vybudování odběrný míst,</t>
  </si>
  <si>
    <t>"zřízení přípojek energií, vlastní vybudování objektů ZS a provizornich komunikací.</t>
  </si>
  <si>
    <t>030001002</t>
  </si>
  <si>
    <t>Náklady na provoz a údržbu zařízení staveniště</t>
  </si>
  <si>
    <t>-1444309487</t>
  </si>
  <si>
    <t>"Náklady na vybavení objektů, náklady na energie, úklid, údržba, osvětlení, oplocení, opravy na objektech ZS, čištění ploch,</t>
  </si>
  <si>
    <t>"zabezpečení staveniště</t>
  </si>
  <si>
    <t>034403000</t>
  </si>
  <si>
    <t>Dopravní značení na staveništi</t>
  </si>
  <si>
    <t>45581039</t>
  </si>
  <si>
    <t>"provizorní dopravní značení (srovnatelná položka)</t>
  </si>
  <si>
    <t>039002000</t>
  </si>
  <si>
    <t>Zrušení zařízení staveniště</t>
  </si>
  <si>
    <t>1943031968</t>
  </si>
  <si>
    <t>"Hlavní tituly průvodních činností a nákladů zařízení staveniště zrušení zařízení staveniště</t>
  </si>
  <si>
    <t>"odstranění objektu ZS včetně přípojek a jejich odvozu, uvedení pozemku do původního stavu včetně nákladů s tím spojených</t>
  </si>
  <si>
    <t>041403002</t>
  </si>
  <si>
    <t>Náklady na zajištění kolektivní bezpečnosti osob</t>
  </si>
  <si>
    <t>603752184</t>
  </si>
  <si>
    <t>"Náklady zhotovitele na zajištění kolektivní bezpečnosti osob pohybyjících se po staveništi:</t>
  </si>
  <si>
    <t>"-náklady na činnost koordinátora BOZPNáklady na zbudování, údržbu a zrušení:</t>
  </si>
  <si>
    <t>"Náklady na zbudování, údržbu a zrušení:</t>
  </si>
  <si>
    <t>"- komunikací pro pohyb osob po staveništi</t>
  </si>
  <si>
    <t>"- přechodů přes výkopy</t>
  </si>
  <si>
    <t>"- a další prvky kolektivní ochrany osob, pokud nejsou jinde uvedeny</t>
  </si>
  <si>
    <t>090001001</t>
  </si>
  <si>
    <t>Náklady na vyhotovení dokumentace k předání stavby</t>
  </si>
  <si>
    <t>-2032442832</t>
  </si>
  <si>
    <t>"Náklady na vyhotovení dokumentace k předání stavby</t>
  </si>
  <si>
    <t>"Náklady spojené s vyhotovením, kopírováním a kopletací všech dokumentů požadovaných v SOD a VOP k předání stavby objednateli.</t>
  </si>
  <si>
    <t>090001002</t>
  </si>
  <si>
    <t>Ostatní náklady vyplývající ze znění SOD</t>
  </si>
  <si>
    <t>-884649252</t>
  </si>
  <si>
    <t>Základní rozdělení průvodních činností a nákladů ostatní náklady</t>
  </si>
  <si>
    <t>Poznámka k položce:</t>
  </si>
  <si>
    <t>- bankovní záruka</t>
  </si>
  <si>
    <t>- náklady spojené s pojištěním díla</t>
  </si>
  <si>
    <t>- náklady na vypracování ohlášení změn a změnových listů</t>
  </si>
  <si>
    <t>- náklady spojené s předáním díla</t>
  </si>
  <si>
    <t>VRN4</t>
  </si>
  <si>
    <t>Inženýrská činnost</t>
  </si>
  <si>
    <t>049103000</t>
  </si>
  <si>
    <t>Náklady vzniklé v souvislosti s realizací stavby</t>
  </si>
  <si>
    <t>-1957274734</t>
  </si>
  <si>
    <t>"Inženýrská činnost zkoušky a ostatní měření inženýrská činnost ostatní náklady vzniklé v souvislosti s realizací stavby</t>
  </si>
  <si>
    <t>"- vyřízení záborů, žádostí o uzavírky</t>
  </si>
  <si>
    <t>"- vyřízení stanovisek dotčených orgánů ke kolaudaci</t>
  </si>
  <si>
    <t>VRN7</t>
  </si>
  <si>
    <t>Provozní vlivy</t>
  </si>
  <si>
    <t>079002000</t>
  </si>
  <si>
    <t>Ostatní provozní vlivy</t>
  </si>
  <si>
    <t>1412015795</t>
  </si>
  <si>
    <t>pohyb chodců, souběh s komunikací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</si>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</sst>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4" fillId="3" borderId="0" xfId="1" applyFont="1" applyFill="1" applyAlignment="1" applyProtection="1">
      <alignment vertical="center"/>
    </xf>
    <xf numFmtId="0" fontId="44" fillId="3" borderId="0" xfId="1" applyFill="1"/>
    <xf numFmtId="0" fontId="0" fillId="3" borderId="0" xfId="0" applyFill="1"/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12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8" xfId="0" applyFont="1" applyBorder="1" applyAlignment="1" applyProtection="1">
      <alignment horizontal="center" vertical="center"/>
    </xf>
    <xf numFmtId="49" fontId="35" fillId="0" borderId="28" xfId="0" applyNumberFormat="1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167" fontId="35" fillId="0" borderId="28" xfId="0" applyNumberFormat="1" applyFont="1" applyBorder="1" applyAlignment="1" applyProtection="1">
      <alignment vertical="center"/>
    </xf>
    <xf numFmtId="4" fontId="35" fillId="4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</xf>
    <xf numFmtId="0" fontId="35" fillId="0" borderId="5" xfId="0" applyFont="1" applyBorder="1" applyAlignment="1">
      <alignment vertical="center"/>
    </xf>
    <xf numFmtId="0" fontId="35" fillId="4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7" fillId="0" borderId="29" xfId="0" applyFont="1" applyBorder="1" applyAlignment="1" applyProtection="1">
      <alignment vertical="center" wrapText="1"/>
      <protection locked="0"/>
    </xf>
    <xf numFmtId="0" fontId="37" fillId="0" borderId="30" xfId="0" applyFont="1" applyBorder="1" applyAlignment="1" applyProtection="1">
      <alignment vertical="center" wrapText="1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33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vertical="center" wrapText="1"/>
      <protection locked="0"/>
    </xf>
    <xf numFmtId="0" fontId="37" fillId="0" borderId="35" xfId="0" applyFont="1" applyBorder="1" applyAlignment="1" applyProtection="1">
      <alignment vertical="center" wrapText="1"/>
      <protection locked="0"/>
    </xf>
    <xf numFmtId="0" fontId="41" fillId="0" borderId="34" xfId="0" applyFont="1" applyBorder="1" applyAlignment="1" applyProtection="1">
      <alignment vertical="center" wrapText="1"/>
      <protection locked="0"/>
    </xf>
    <xf numFmtId="0" fontId="37" fillId="0" borderId="36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31" xfId="0" applyFont="1" applyBorder="1" applyAlignment="1" applyProtection="1">
      <alignment horizontal="left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0" fillId="0" borderId="35" xfId="0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40" fillId="0" borderId="36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1" xfId="0" applyFont="1" applyBorder="1" applyAlignment="1" applyProtection="1">
      <alignment horizontal="center" vertical="top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0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protection locked="0"/>
    </xf>
    <xf numFmtId="0" fontId="37" fillId="0" borderId="32" xfId="0" applyFont="1" applyBorder="1" applyAlignment="1" applyProtection="1">
      <alignment vertical="top"/>
      <protection locked="0"/>
    </xf>
    <xf numFmtId="0" fontId="37" fillId="0" borderId="33" xfId="0" applyFont="1" applyBorder="1" applyAlignment="1" applyProtection="1">
      <alignment vertical="top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35" xfId="0" applyFont="1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vertical="top"/>
      <protection locked="0"/>
    </xf>
    <xf numFmtId="0" fontId="37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3" borderId="0" xfId="1" applyFont="1" applyFill="1" applyAlignment="1">
      <alignment vertical="center"/>
    </xf>
    <xf numFmtId="0" fontId="40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49" fontId="40" fillId="0" borderId="1" xfId="0" applyNumberFormat="1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70"/>
      <c r="AS2" s="370"/>
      <c r="AT2" s="370"/>
      <c r="AU2" s="370"/>
      <c r="AV2" s="370"/>
      <c r="AW2" s="370"/>
      <c r="AX2" s="370"/>
      <c r="AY2" s="370"/>
      <c r="AZ2" s="370"/>
      <c r="BA2" s="370"/>
      <c r="BB2" s="370"/>
      <c r="BC2" s="370"/>
      <c r="BD2" s="370"/>
      <c r="BE2" s="370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5" t="s">
        <v>16</v>
      </c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28"/>
      <c r="AQ5" s="30"/>
      <c r="BE5" s="333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37" t="s">
        <v>19</v>
      </c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28"/>
      <c r="AQ6" s="30"/>
      <c r="BE6" s="334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34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34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34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34"/>
      <c r="BS10" s="23" t="s">
        <v>8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21</v>
      </c>
      <c r="AO11" s="28"/>
      <c r="AP11" s="28"/>
      <c r="AQ11" s="30"/>
      <c r="BE11" s="334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34"/>
      <c r="BS12" s="23" t="s">
        <v>8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34"/>
      <c r="BS13" s="23" t="s">
        <v>8</v>
      </c>
    </row>
    <row r="14" spans="1:74">
      <c r="B14" s="27"/>
      <c r="C14" s="28"/>
      <c r="D14" s="28"/>
      <c r="E14" s="338" t="s">
        <v>32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34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34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34</v>
      </c>
      <c r="AO16" s="28"/>
      <c r="AP16" s="28"/>
      <c r="AQ16" s="30"/>
      <c r="BE16" s="334"/>
      <c r="BS16" s="23" t="s">
        <v>6</v>
      </c>
    </row>
    <row r="17" spans="2:71" ht="18.399999999999999" customHeight="1">
      <c r="B17" s="27"/>
      <c r="C17" s="28"/>
      <c r="D17" s="28"/>
      <c r="E17" s="34" t="s">
        <v>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21</v>
      </c>
      <c r="AO17" s="28"/>
      <c r="AP17" s="28"/>
      <c r="AQ17" s="30"/>
      <c r="BE17" s="334"/>
      <c r="BS17" s="23" t="s">
        <v>36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34"/>
      <c r="BS18" s="23" t="s">
        <v>8</v>
      </c>
    </row>
    <row r="19" spans="2:71" ht="14.45" customHeight="1">
      <c r="B19" s="27"/>
      <c r="C19" s="28"/>
      <c r="D19" s="36" t="s">
        <v>37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34"/>
      <c r="BS19" s="23" t="s">
        <v>8</v>
      </c>
    </row>
    <row r="20" spans="2:71" ht="16.5" customHeight="1">
      <c r="B20" s="27"/>
      <c r="C20" s="28"/>
      <c r="D20" s="28"/>
      <c r="E20" s="340" t="s">
        <v>21</v>
      </c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28"/>
      <c r="AP20" s="28"/>
      <c r="AQ20" s="30"/>
      <c r="BE20" s="334"/>
      <c r="BS20" s="23" t="s">
        <v>36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34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34"/>
    </row>
    <row r="23" spans="2:71" s="1" customFormat="1" ht="25.9" customHeight="1">
      <c r="B23" s="40"/>
      <c r="C23" s="41"/>
      <c r="D23" s="42" t="s">
        <v>38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41">
        <f>ROUND(AG51,2)</f>
        <v>0</v>
      </c>
      <c r="AL23" s="342"/>
      <c r="AM23" s="342"/>
      <c r="AN23" s="342"/>
      <c r="AO23" s="342"/>
      <c r="AP23" s="41"/>
      <c r="AQ23" s="44"/>
      <c r="BE23" s="334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34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43" t="s">
        <v>39</v>
      </c>
      <c r="M25" s="343"/>
      <c r="N25" s="343"/>
      <c r="O25" s="343"/>
      <c r="P25" s="41"/>
      <c r="Q25" s="41"/>
      <c r="R25" s="41"/>
      <c r="S25" s="41"/>
      <c r="T25" s="41"/>
      <c r="U25" s="41"/>
      <c r="V25" s="41"/>
      <c r="W25" s="343" t="s">
        <v>40</v>
      </c>
      <c r="X25" s="343"/>
      <c r="Y25" s="343"/>
      <c r="Z25" s="343"/>
      <c r="AA25" s="343"/>
      <c r="AB25" s="343"/>
      <c r="AC25" s="343"/>
      <c r="AD25" s="343"/>
      <c r="AE25" s="343"/>
      <c r="AF25" s="41"/>
      <c r="AG25" s="41"/>
      <c r="AH25" s="41"/>
      <c r="AI25" s="41"/>
      <c r="AJ25" s="41"/>
      <c r="AK25" s="343" t="s">
        <v>41</v>
      </c>
      <c r="AL25" s="343"/>
      <c r="AM25" s="343"/>
      <c r="AN25" s="343"/>
      <c r="AO25" s="343"/>
      <c r="AP25" s="41"/>
      <c r="AQ25" s="44"/>
      <c r="BE25" s="334"/>
    </row>
    <row r="26" spans="2:71" s="2" customFormat="1" ht="14.45" customHeight="1">
      <c r="B26" s="46"/>
      <c r="C26" s="47"/>
      <c r="D26" s="48" t="s">
        <v>42</v>
      </c>
      <c r="E26" s="47"/>
      <c r="F26" s="48" t="s">
        <v>43</v>
      </c>
      <c r="G26" s="47"/>
      <c r="H26" s="47"/>
      <c r="I26" s="47"/>
      <c r="J26" s="47"/>
      <c r="K26" s="47"/>
      <c r="L26" s="344">
        <v>0.21</v>
      </c>
      <c r="M26" s="345"/>
      <c r="N26" s="345"/>
      <c r="O26" s="345"/>
      <c r="P26" s="47"/>
      <c r="Q26" s="47"/>
      <c r="R26" s="47"/>
      <c r="S26" s="47"/>
      <c r="T26" s="47"/>
      <c r="U26" s="47"/>
      <c r="V26" s="47"/>
      <c r="W26" s="346">
        <f>ROUND(AZ51,2)</f>
        <v>0</v>
      </c>
      <c r="X26" s="345"/>
      <c r="Y26" s="345"/>
      <c r="Z26" s="345"/>
      <c r="AA26" s="345"/>
      <c r="AB26" s="345"/>
      <c r="AC26" s="345"/>
      <c r="AD26" s="345"/>
      <c r="AE26" s="345"/>
      <c r="AF26" s="47"/>
      <c r="AG26" s="47"/>
      <c r="AH26" s="47"/>
      <c r="AI26" s="47"/>
      <c r="AJ26" s="47"/>
      <c r="AK26" s="346">
        <f>ROUND(AV51,2)</f>
        <v>0</v>
      </c>
      <c r="AL26" s="345"/>
      <c r="AM26" s="345"/>
      <c r="AN26" s="345"/>
      <c r="AO26" s="345"/>
      <c r="AP26" s="47"/>
      <c r="AQ26" s="49"/>
      <c r="BE26" s="334"/>
    </row>
    <row r="27" spans="2:71" s="2" customFormat="1" ht="14.45" customHeight="1">
      <c r="B27" s="46"/>
      <c r="C27" s="47"/>
      <c r="D27" s="47"/>
      <c r="E27" s="47"/>
      <c r="F27" s="48" t="s">
        <v>44</v>
      </c>
      <c r="G27" s="47"/>
      <c r="H27" s="47"/>
      <c r="I27" s="47"/>
      <c r="J27" s="47"/>
      <c r="K27" s="47"/>
      <c r="L27" s="344">
        <v>0.15</v>
      </c>
      <c r="M27" s="345"/>
      <c r="N27" s="345"/>
      <c r="O27" s="345"/>
      <c r="P27" s="47"/>
      <c r="Q27" s="47"/>
      <c r="R27" s="47"/>
      <c r="S27" s="47"/>
      <c r="T27" s="47"/>
      <c r="U27" s="47"/>
      <c r="V27" s="47"/>
      <c r="W27" s="346">
        <f>ROUND(BA51,2)</f>
        <v>0</v>
      </c>
      <c r="X27" s="345"/>
      <c r="Y27" s="345"/>
      <c r="Z27" s="345"/>
      <c r="AA27" s="345"/>
      <c r="AB27" s="345"/>
      <c r="AC27" s="345"/>
      <c r="AD27" s="345"/>
      <c r="AE27" s="345"/>
      <c r="AF27" s="47"/>
      <c r="AG27" s="47"/>
      <c r="AH27" s="47"/>
      <c r="AI27" s="47"/>
      <c r="AJ27" s="47"/>
      <c r="AK27" s="346">
        <f>ROUND(AW51,2)</f>
        <v>0</v>
      </c>
      <c r="AL27" s="345"/>
      <c r="AM27" s="345"/>
      <c r="AN27" s="345"/>
      <c r="AO27" s="345"/>
      <c r="AP27" s="47"/>
      <c r="AQ27" s="49"/>
      <c r="BE27" s="334"/>
    </row>
    <row r="28" spans="2:71" s="2" customFormat="1" ht="14.45" hidden="1" customHeight="1">
      <c r="B28" s="46"/>
      <c r="C28" s="47"/>
      <c r="D28" s="47"/>
      <c r="E28" s="47"/>
      <c r="F28" s="48" t="s">
        <v>45</v>
      </c>
      <c r="G28" s="47"/>
      <c r="H28" s="47"/>
      <c r="I28" s="47"/>
      <c r="J28" s="47"/>
      <c r="K28" s="47"/>
      <c r="L28" s="344">
        <v>0.21</v>
      </c>
      <c r="M28" s="345"/>
      <c r="N28" s="345"/>
      <c r="O28" s="345"/>
      <c r="P28" s="47"/>
      <c r="Q28" s="47"/>
      <c r="R28" s="47"/>
      <c r="S28" s="47"/>
      <c r="T28" s="47"/>
      <c r="U28" s="47"/>
      <c r="V28" s="47"/>
      <c r="W28" s="346">
        <f>ROUND(BB51,2)</f>
        <v>0</v>
      </c>
      <c r="X28" s="345"/>
      <c r="Y28" s="345"/>
      <c r="Z28" s="345"/>
      <c r="AA28" s="345"/>
      <c r="AB28" s="345"/>
      <c r="AC28" s="345"/>
      <c r="AD28" s="345"/>
      <c r="AE28" s="345"/>
      <c r="AF28" s="47"/>
      <c r="AG28" s="47"/>
      <c r="AH28" s="47"/>
      <c r="AI28" s="47"/>
      <c r="AJ28" s="47"/>
      <c r="AK28" s="346">
        <v>0</v>
      </c>
      <c r="AL28" s="345"/>
      <c r="AM28" s="345"/>
      <c r="AN28" s="345"/>
      <c r="AO28" s="345"/>
      <c r="AP28" s="47"/>
      <c r="AQ28" s="49"/>
      <c r="BE28" s="334"/>
    </row>
    <row r="29" spans="2:71" s="2" customFormat="1" ht="14.45" hidden="1" customHeight="1">
      <c r="B29" s="46"/>
      <c r="C29" s="47"/>
      <c r="D29" s="47"/>
      <c r="E29" s="47"/>
      <c r="F29" s="48" t="s">
        <v>46</v>
      </c>
      <c r="G29" s="47"/>
      <c r="H29" s="47"/>
      <c r="I29" s="47"/>
      <c r="J29" s="47"/>
      <c r="K29" s="47"/>
      <c r="L29" s="344">
        <v>0.15</v>
      </c>
      <c r="M29" s="345"/>
      <c r="N29" s="345"/>
      <c r="O29" s="345"/>
      <c r="P29" s="47"/>
      <c r="Q29" s="47"/>
      <c r="R29" s="47"/>
      <c r="S29" s="47"/>
      <c r="T29" s="47"/>
      <c r="U29" s="47"/>
      <c r="V29" s="47"/>
      <c r="W29" s="346">
        <f>ROUND(BC51,2)</f>
        <v>0</v>
      </c>
      <c r="X29" s="345"/>
      <c r="Y29" s="345"/>
      <c r="Z29" s="345"/>
      <c r="AA29" s="345"/>
      <c r="AB29" s="345"/>
      <c r="AC29" s="345"/>
      <c r="AD29" s="345"/>
      <c r="AE29" s="345"/>
      <c r="AF29" s="47"/>
      <c r="AG29" s="47"/>
      <c r="AH29" s="47"/>
      <c r="AI29" s="47"/>
      <c r="AJ29" s="47"/>
      <c r="AK29" s="346">
        <v>0</v>
      </c>
      <c r="AL29" s="345"/>
      <c r="AM29" s="345"/>
      <c r="AN29" s="345"/>
      <c r="AO29" s="345"/>
      <c r="AP29" s="47"/>
      <c r="AQ29" s="49"/>
      <c r="BE29" s="334"/>
    </row>
    <row r="30" spans="2:71" s="2" customFormat="1" ht="14.45" hidden="1" customHeight="1">
      <c r="B30" s="46"/>
      <c r="C30" s="47"/>
      <c r="D30" s="47"/>
      <c r="E30" s="47"/>
      <c r="F30" s="48" t="s">
        <v>47</v>
      </c>
      <c r="G30" s="47"/>
      <c r="H30" s="47"/>
      <c r="I30" s="47"/>
      <c r="J30" s="47"/>
      <c r="K30" s="47"/>
      <c r="L30" s="344">
        <v>0</v>
      </c>
      <c r="M30" s="345"/>
      <c r="N30" s="345"/>
      <c r="O30" s="345"/>
      <c r="P30" s="47"/>
      <c r="Q30" s="47"/>
      <c r="R30" s="47"/>
      <c r="S30" s="47"/>
      <c r="T30" s="47"/>
      <c r="U30" s="47"/>
      <c r="V30" s="47"/>
      <c r="W30" s="346">
        <f>ROUND(BD51,2)</f>
        <v>0</v>
      </c>
      <c r="X30" s="345"/>
      <c r="Y30" s="345"/>
      <c r="Z30" s="345"/>
      <c r="AA30" s="345"/>
      <c r="AB30" s="345"/>
      <c r="AC30" s="345"/>
      <c r="AD30" s="345"/>
      <c r="AE30" s="345"/>
      <c r="AF30" s="47"/>
      <c r="AG30" s="47"/>
      <c r="AH30" s="47"/>
      <c r="AI30" s="47"/>
      <c r="AJ30" s="47"/>
      <c r="AK30" s="346">
        <v>0</v>
      </c>
      <c r="AL30" s="345"/>
      <c r="AM30" s="345"/>
      <c r="AN30" s="345"/>
      <c r="AO30" s="345"/>
      <c r="AP30" s="47"/>
      <c r="AQ30" s="49"/>
      <c r="BE30" s="334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34"/>
    </row>
    <row r="32" spans="2:71" s="1" customFormat="1" ht="25.9" customHeight="1">
      <c r="B32" s="40"/>
      <c r="C32" s="50"/>
      <c r="D32" s="51" t="s">
        <v>48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49</v>
      </c>
      <c r="U32" s="52"/>
      <c r="V32" s="52"/>
      <c r="W32" s="52"/>
      <c r="X32" s="347" t="s">
        <v>50</v>
      </c>
      <c r="Y32" s="348"/>
      <c r="Z32" s="348"/>
      <c r="AA32" s="348"/>
      <c r="AB32" s="348"/>
      <c r="AC32" s="52"/>
      <c r="AD32" s="52"/>
      <c r="AE32" s="52"/>
      <c r="AF32" s="52"/>
      <c r="AG32" s="52"/>
      <c r="AH32" s="52"/>
      <c r="AI32" s="52"/>
      <c r="AJ32" s="52"/>
      <c r="AK32" s="349">
        <f>SUM(AK23:AK30)</f>
        <v>0</v>
      </c>
      <c r="AL32" s="348"/>
      <c r="AM32" s="348"/>
      <c r="AN32" s="348"/>
      <c r="AO32" s="350"/>
      <c r="AP32" s="50"/>
      <c r="AQ32" s="54"/>
      <c r="BE32" s="334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1603210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51" t="str">
        <f>K6</f>
        <v>Bezbariérové chodníky v Bělkovicích - Lašťanech</v>
      </c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Bělkovice - Lašťany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53" t="str">
        <f>IF(AN8= "","",AN8)</f>
        <v>4. 5. 2017</v>
      </c>
      <c r="AN44" s="353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 xml:space="preserve"> 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33</v>
      </c>
      <c r="AJ46" s="62"/>
      <c r="AK46" s="62"/>
      <c r="AL46" s="62"/>
      <c r="AM46" s="354" t="str">
        <f>IF(E17="","",E17)</f>
        <v>Dopravní projektování s.r.o.</v>
      </c>
      <c r="AN46" s="354"/>
      <c r="AO46" s="354"/>
      <c r="AP46" s="354"/>
      <c r="AQ46" s="62"/>
      <c r="AR46" s="60"/>
      <c r="AS46" s="355" t="s">
        <v>52</v>
      </c>
      <c r="AT46" s="356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31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57"/>
      <c r="AT47" s="358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59"/>
      <c r="AT48" s="360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61" t="s">
        <v>53</v>
      </c>
      <c r="D49" s="362"/>
      <c r="E49" s="362"/>
      <c r="F49" s="362"/>
      <c r="G49" s="362"/>
      <c r="H49" s="78"/>
      <c r="I49" s="363" t="s">
        <v>54</v>
      </c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4" t="s">
        <v>55</v>
      </c>
      <c r="AH49" s="362"/>
      <c r="AI49" s="362"/>
      <c r="AJ49" s="362"/>
      <c r="AK49" s="362"/>
      <c r="AL49" s="362"/>
      <c r="AM49" s="362"/>
      <c r="AN49" s="363" t="s">
        <v>56</v>
      </c>
      <c r="AO49" s="362"/>
      <c r="AP49" s="362"/>
      <c r="AQ49" s="79" t="s">
        <v>57</v>
      </c>
      <c r="AR49" s="60"/>
      <c r="AS49" s="80" t="s">
        <v>58</v>
      </c>
      <c r="AT49" s="81" t="s">
        <v>59</v>
      </c>
      <c r="AU49" s="81" t="s">
        <v>60</v>
      </c>
      <c r="AV49" s="81" t="s">
        <v>61</v>
      </c>
      <c r="AW49" s="81" t="s">
        <v>62</v>
      </c>
      <c r="AX49" s="81" t="s">
        <v>63</v>
      </c>
      <c r="AY49" s="81" t="s">
        <v>64</v>
      </c>
      <c r="AZ49" s="81" t="s">
        <v>65</v>
      </c>
      <c r="BA49" s="81" t="s">
        <v>66</v>
      </c>
      <c r="BB49" s="81" t="s">
        <v>67</v>
      </c>
      <c r="BC49" s="81" t="s">
        <v>68</v>
      </c>
      <c r="BD49" s="82" t="s">
        <v>69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70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68">
        <f>ROUND(SUM(AG52:AG54),2)</f>
        <v>0</v>
      </c>
      <c r="AH51" s="368"/>
      <c r="AI51" s="368"/>
      <c r="AJ51" s="368"/>
      <c r="AK51" s="368"/>
      <c r="AL51" s="368"/>
      <c r="AM51" s="368"/>
      <c r="AN51" s="369">
        <f>SUM(AG51,AT51)</f>
        <v>0</v>
      </c>
      <c r="AO51" s="369"/>
      <c r="AP51" s="369"/>
      <c r="AQ51" s="88" t="s">
        <v>21</v>
      </c>
      <c r="AR51" s="70"/>
      <c r="AS51" s="89">
        <f>ROUND(SUM(AS52:AS54),2)</f>
        <v>0</v>
      </c>
      <c r="AT51" s="90">
        <f>ROUND(SUM(AV51:AW51),2)</f>
        <v>0</v>
      </c>
      <c r="AU51" s="91">
        <f>ROUND(SUM(AU52:AU54),5)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ROUND(SUM(AZ52:AZ54),2)</f>
        <v>0</v>
      </c>
      <c r="BA51" s="90">
        <f>ROUND(SUM(BA52:BA54),2)</f>
        <v>0</v>
      </c>
      <c r="BB51" s="90">
        <f>ROUND(SUM(BB52:BB54),2)</f>
        <v>0</v>
      </c>
      <c r="BC51" s="90">
        <f>ROUND(SUM(BC52:BC54),2)</f>
        <v>0</v>
      </c>
      <c r="BD51" s="92">
        <f>ROUND(SUM(BD52:BD54),2)</f>
        <v>0</v>
      </c>
      <c r="BS51" s="93" t="s">
        <v>71</v>
      </c>
      <c r="BT51" s="93" t="s">
        <v>72</v>
      </c>
      <c r="BU51" s="94" t="s">
        <v>73</v>
      </c>
      <c r="BV51" s="93" t="s">
        <v>74</v>
      </c>
      <c r="BW51" s="93" t="s">
        <v>7</v>
      </c>
      <c r="BX51" s="93" t="s">
        <v>75</v>
      </c>
      <c r="CL51" s="93" t="s">
        <v>21</v>
      </c>
    </row>
    <row r="52" spans="1:91" s="5" customFormat="1" ht="16.5" customHeight="1">
      <c r="A52" s="95" t="s">
        <v>76</v>
      </c>
      <c r="B52" s="96"/>
      <c r="C52" s="97"/>
      <c r="D52" s="367" t="s">
        <v>77</v>
      </c>
      <c r="E52" s="367"/>
      <c r="F52" s="367"/>
      <c r="G52" s="367"/>
      <c r="H52" s="367"/>
      <c r="I52" s="98"/>
      <c r="J52" s="367" t="s">
        <v>78</v>
      </c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5">
        <f>'SO 101 - Chodník - 1. eta...'!J27</f>
        <v>0</v>
      </c>
      <c r="AH52" s="366"/>
      <c r="AI52" s="366"/>
      <c r="AJ52" s="366"/>
      <c r="AK52" s="366"/>
      <c r="AL52" s="366"/>
      <c r="AM52" s="366"/>
      <c r="AN52" s="365">
        <f>SUM(AG52,AT52)</f>
        <v>0</v>
      </c>
      <c r="AO52" s="366"/>
      <c r="AP52" s="366"/>
      <c r="AQ52" s="99" t="s">
        <v>79</v>
      </c>
      <c r="AR52" s="100"/>
      <c r="AS52" s="101">
        <v>0</v>
      </c>
      <c r="AT52" s="102">
        <f>ROUND(SUM(AV52:AW52),2)</f>
        <v>0</v>
      </c>
      <c r="AU52" s="103">
        <f>'SO 101 - Chodník - 1. eta...'!P87</f>
        <v>0</v>
      </c>
      <c r="AV52" s="102">
        <f>'SO 101 - Chodník - 1. eta...'!J30</f>
        <v>0</v>
      </c>
      <c r="AW52" s="102">
        <f>'SO 101 - Chodník - 1. eta...'!J31</f>
        <v>0</v>
      </c>
      <c r="AX52" s="102">
        <f>'SO 101 - Chodník - 1. eta...'!J32</f>
        <v>0</v>
      </c>
      <c r="AY52" s="102">
        <f>'SO 101 - Chodník - 1. eta...'!J33</f>
        <v>0</v>
      </c>
      <c r="AZ52" s="102">
        <f>'SO 101 - Chodník - 1. eta...'!F30</f>
        <v>0</v>
      </c>
      <c r="BA52" s="102">
        <f>'SO 101 - Chodník - 1. eta...'!F31</f>
        <v>0</v>
      </c>
      <c r="BB52" s="102">
        <f>'SO 101 - Chodník - 1. eta...'!F32</f>
        <v>0</v>
      </c>
      <c r="BC52" s="102">
        <f>'SO 101 - Chodník - 1. eta...'!F33</f>
        <v>0</v>
      </c>
      <c r="BD52" s="104">
        <f>'SO 101 - Chodník - 1. eta...'!F34</f>
        <v>0</v>
      </c>
      <c r="BT52" s="105" t="s">
        <v>80</v>
      </c>
      <c r="BV52" s="105" t="s">
        <v>74</v>
      </c>
      <c r="BW52" s="105" t="s">
        <v>81</v>
      </c>
      <c r="BX52" s="105" t="s">
        <v>7</v>
      </c>
      <c r="CL52" s="105" t="s">
        <v>21</v>
      </c>
      <c r="CM52" s="105" t="s">
        <v>82</v>
      </c>
    </row>
    <row r="53" spans="1:91" s="5" customFormat="1" ht="16.5" customHeight="1">
      <c r="A53" s="95" t="s">
        <v>76</v>
      </c>
      <c r="B53" s="96"/>
      <c r="C53" s="97"/>
      <c r="D53" s="367" t="s">
        <v>83</v>
      </c>
      <c r="E53" s="367"/>
      <c r="F53" s="367"/>
      <c r="G53" s="367"/>
      <c r="H53" s="367"/>
      <c r="I53" s="98"/>
      <c r="J53" s="367" t="s">
        <v>84</v>
      </c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5">
        <f>'SO 102 - Chodník - 2. eta...'!J27</f>
        <v>0</v>
      </c>
      <c r="AH53" s="366"/>
      <c r="AI53" s="366"/>
      <c r="AJ53" s="366"/>
      <c r="AK53" s="366"/>
      <c r="AL53" s="366"/>
      <c r="AM53" s="366"/>
      <c r="AN53" s="365">
        <f>SUM(AG53,AT53)</f>
        <v>0</v>
      </c>
      <c r="AO53" s="366"/>
      <c r="AP53" s="366"/>
      <c r="AQ53" s="99" t="s">
        <v>79</v>
      </c>
      <c r="AR53" s="100"/>
      <c r="AS53" s="101">
        <v>0</v>
      </c>
      <c r="AT53" s="102">
        <f>ROUND(SUM(AV53:AW53),2)</f>
        <v>0</v>
      </c>
      <c r="AU53" s="103">
        <f>'SO 102 - Chodník - 2. eta...'!P85</f>
        <v>0</v>
      </c>
      <c r="AV53" s="102">
        <f>'SO 102 - Chodník - 2. eta...'!J30</f>
        <v>0</v>
      </c>
      <c r="AW53" s="102">
        <f>'SO 102 - Chodník - 2. eta...'!J31</f>
        <v>0</v>
      </c>
      <c r="AX53" s="102">
        <f>'SO 102 - Chodník - 2. eta...'!J32</f>
        <v>0</v>
      </c>
      <c r="AY53" s="102">
        <f>'SO 102 - Chodník - 2. eta...'!J33</f>
        <v>0</v>
      </c>
      <c r="AZ53" s="102">
        <f>'SO 102 - Chodník - 2. eta...'!F30</f>
        <v>0</v>
      </c>
      <c r="BA53" s="102">
        <f>'SO 102 - Chodník - 2. eta...'!F31</f>
        <v>0</v>
      </c>
      <c r="BB53" s="102">
        <f>'SO 102 - Chodník - 2. eta...'!F32</f>
        <v>0</v>
      </c>
      <c r="BC53" s="102">
        <f>'SO 102 - Chodník - 2. eta...'!F33</f>
        <v>0</v>
      </c>
      <c r="BD53" s="104">
        <f>'SO 102 - Chodník - 2. eta...'!F34</f>
        <v>0</v>
      </c>
      <c r="BT53" s="105" t="s">
        <v>80</v>
      </c>
      <c r="BV53" s="105" t="s">
        <v>74</v>
      </c>
      <c r="BW53" s="105" t="s">
        <v>85</v>
      </c>
      <c r="BX53" s="105" t="s">
        <v>7</v>
      </c>
      <c r="CL53" s="105" t="s">
        <v>21</v>
      </c>
      <c r="CM53" s="105" t="s">
        <v>82</v>
      </c>
    </row>
    <row r="54" spans="1:91" s="5" customFormat="1" ht="16.5" customHeight="1">
      <c r="A54" s="95" t="s">
        <v>76</v>
      </c>
      <c r="B54" s="96"/>
      <c r="C54" s="97"/>
      <c r="D54" s="367" t="s">
        <v>86</v>
      </c>
      <c r="E54" s="367"/>
      <c r="F54" s="367"/>
      <c r="G54" s="367"/>
      <c r="H54" s="367"/>
      <c r="I54" s="98"/>
      <c r="J54" s="367" t="s">
        <v>87</v>
      </c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5">
        <f>'VON - Vedlejší a ostatní ...'!J27</f>
        <v>0</v>
      </c>
      <c r="AH54" s="366"/>
      <c r="AI54" s="366"/>
      <c r="AJ54" s="366"/>
      <c r="AK54" s="366"/>
      <c r="AL54" s="366"/>
      <c r="AM54" s="366"/>
      <c r="AN54" s="365">
        <f>SUM(AG54,AT54)</f>
        <v>0</v>
      </c>
      <c r="AO54" s="366"/>
      <c r="AP54" s="366"/>
      <c r="AQ54" s="99" t="s">
        <v>79</v>
      </c>
      <c r="AR54" s="100"/>
      <c r="AS54" s="106">
        <v>0</v>
      </c>
      <c r="AT54" s="107">
        <f>ROUND(SUM(AV54:AW54),2)</f>
        <v>0</v>
      </c>
      <c r="AU54" s="108">
        <f>'VON - Vedlejší a ostatní ...'!P81</f>
        <v>0</v>
      </c>
      <c r="AV54" s="107">
        <f>'VON - Vedlejší a ostatní ...'!J30</f>
        <v>0</v>
      </c>
      <c r="AW54" s="107">
        <f>'VON - Vedlejší a ostatní ...'!J31</f>
        <v>0</v>
      </c>
      <c r="AX54" s="107">
        <f>'VON - Vedlejší a ostatní ...'!J32</f>
        <v>0</v>
      </c>
      <c r="AY54" s="107">
        <f>'VON - Vedlejší a ostatní ...'!J33</f>
        <v>0</v>
      </c>
      <c r="AZ54" s="107">
        <f>'VON - Vedlejší a ostatní ...'!F30</f>
        <v>0</v>
      </c>
      <c r="BA54" s="107">
        <f>'VON - Vedlejší a ostatní ...'!F31</f>
        <v>0</v>
      </c>
      <c r="BB54" s="107">
        <f>'VON - Vedlejší a ostatní ...'!F32</f>
        <v>0</v>
      </c>
      <c r="BC54" s="107">
        <f>'VON - Vedlejší a ostatní ...'!F33</f>
        <v>0</v>
      </c>
      <c r="BD54" s="109">
        <f>'VON - Vedlejší a ostatní ...'!F34</f>
        <v>0</v>
      </c>
      <c r="BT54" s="105" t="s">
        <v>80</v>
      </c>
      <c r="BV54" s="105" t="s">
        <v>74</v>
      </c>
      <c r="BW54" s="105" t="s">
        <v>88</v>
      </c>
      <c r="BX54" s="105" t="s">
        <v>7</v>
      </c>
      <c r="CL54" s="105" t="s">
        <v>21</v>
      </c>
      <c r="CM54" s="105" t="s">
        <v>82</v>
      </c>
    </row>
    <row r="55" spans="1:91" s="1" customFormat="1" ht="30" customHeight="1">
      <c r="B55" s="40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0"/>
    </row>
    <row r="56" spans="1:91" s="1" customFormat="1" ht="6.95" customHeight="1"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60"/>
    </row>
  </sheetData>
  <sheetProtection algorithmName="SHA-512" hashValue="9XCxpdht9QwS9RafdESsBCE3+j4Wi041cjvJXBd3zk/Vy82ot3rWxQrZZmlonrLtH957jmArN1fmV3pB5plJbw==" saltValue="IjFq4NXr+YVRV/hLNjV3yHd1Rzb6cSdSSG8T4p2bUTWezp9QpGLAkvm6WbCaPWOJgRovJabH/DdjDrKp6lK9Kg==" spinCount="100000" sheet="1" objects="1" scenarios="1" formatColumns="0" formatRows="0"/>
  <mergeCells count="49">
    <mergeCell ref="AR2:BE2"/>
    <mergeCell ref="AN54:AP54"/>
    <mergeCell ref="AG54:AM54"/>
    <mergeCell ref="D54:H54"/>
    <mergeCell ref="J54:AF54"/>
    <mergeCell ref="AG51:AM51"/>
    <mergeCell ref="AN51:AP51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SO 101 - Chodník - 1. eta...'!C2" display="/"/>
    <hyperlink ref="A53" location="'SO 102 - Chodník - 2. eta...'!C2" display="/"/>
    <hyperlink ref="A54" location="'VON - Vedlejší a ostatní 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0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89</v>
      </c>
      <c r="G1" s="379" t="s">
        <v>90</v>
      </c>
      <c r="H1" s="379"/>
      <c r="I1" s="114"/>
      <c r="J1" s="113" t="s">
        <v>91</v>
      </c>
      <c r="K1" s="112" t="s">
        <v>92</v>
      </c>
      <c r="L1" s="113" t="s">
        <v>93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AT2" s="23" t="s">
        <v>81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94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16.5" customHeight="1">
      <c r="B7" s="27"/>
      <c r="C7" s="28"/>
      <c r="D7" s="28"/>
      <c r="E7" s="371" t="str">
        <f>'Rekapitulace stavby'!K6</f>
        <v>Bezbariérové chodníky v Bělkovicích - Lašťanech</v>
      </c>
      <c r="F7" s="372"/>
      <c r="G7" s="372"/>
      <c r="H7" s="372"/>
      <c r="I7" s="116"/>
      <c r="J7" s="28"/>
      <c r="K7" s="30"/>
    </row>
    <row r="8" spans="1:70" s="1" customFormat="1">
      <c r="B8" s="40"/>
      <c r="C8" s="41"/>
      <c r="D8" s="36" t="s">
        <v>95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73" t="s">
        <v>96</v>
      </c>
      <c r="F9" s="374"/>
      <c r="G9" s="374"/>
      <c r="H9" s="374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4. 5. 2017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30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8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8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16.5" customHeight="1">
      <c r="B24" s="120"/>
      <c r="C24" s="121"/>
      <c r="D24" s="121"/>
      <c r="E24" s="340" t="s">
        <v>21</v>
      </c>
      <c r="F24" s="340"/>
      <c r="G24" s="340"/>
      <c r="H24" s="340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ROUND(J87,2)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ROUND(SUM(BE87:BE499), 2)</f>
        <v>0</v>
      </c>
      <c r="G30" s="41"/>
      <c r="H30" s="41"/>
      <c r="I30" s="130">
        <v>0.21</v>
      </c>
      <c r="J30" s="129">
        <f>ROUND(ROUND((SUM(BE87:BE499)),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ROUND(SUM(BF87:BF499), 2)</f>
        <v>0</v>
      </c>
      <c r="G31" s="41"/>
      <c r="H31" s="41"/>
      <c r="I31" s="130">
        <v>0.15</v>
      </c>
      <c r="J31" s="129">
        <f>ROUND(ROUND((SUM(BF87:BF499)),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ROUND(SUM(BG87:BG499),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ROUND(SUM(BH87:BH499),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ROUND(SUM(BI87:BI499),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97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16.5" customHeight="1">
      <c r="B45" s="40"/>
      <c r="C45" s="41"/>
      <c r="D45" s="41"/>
      <c r="E45" s="371" t="str">
        <f>E7</f>
        <v>Bezbariérové chodníky v Bělkovicích - Lašťanech</v>
      </c>
      <c r="F45" s="372"/>
      <c r="G45" s="372"/>
      <c r="H45" s="372"/>
      <c r="I45" s="117"/>
      <c r="J45" s="41"/>
      <c r="K45" s="44"/>
    </row>
    <row r="46" spans="2:11" s="1" customFormat="1" ht="14.45" customHeight="1">
      <c r="B46" s="40"/>
      <c r="C46" s="36" t="s">
        <v>95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17.25" customHeight="1">
      <c r="B47" s="40"/>
      <c r="C47" s="41"/>
      <c r="D47" s="41"/>
      <c r="E47" s="373" t="str">
        <f>E9</f>
        <v>SO 101 - Chodník - 1. etapa (Lašťany)</v>
      </c>
      <c r="F47" s="374"/>
      <c r="G47" s="374"/>
      <c r="H47" s="374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Bělkovice - Lašťany</v>
      </c>
      <c r="G49" s="41"/>
      <c r="H49" s="41"/>
      <c r="I49" s="118" t="s">
        <v>25</v>
      </c>
      <c r="J49" s="119" t="str">
        <f>IF(J12="","",J12)</f>
        <v>4. 5. 2017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33</v>
      </c>
      <c r="J51" s="340" t="str">
        <f>E21</f>
        <v>Dopravní projektování s.r.o.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7"/>
      <c r="J52" s="375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98</v>
      </c>
      <c r="D54" s="131"/>
      <c r="E54" s="131"/>
      <c r="F54" s="131"/>
      <c r="G54" s="131"/>
      <c r="H54" s="131"/>
      <c r="I54" s="144"/>
      <c r="J54" s="145" t="s">
        <v>99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100</v>
      </c>
      <c r="D56" s="41"/>
      <c r="E56" s="41"/>
      <c r="F56" s="41"/>
      <c r="G56" s="41"/>
      <c r="H56" s="41"/>
      <c r="I56" s="117"/>
      <c r="J56" s="127">
        <f>J87</f>
        <v>0</v>
      </c>
      <c r="K56" s="44"/>
      <c r="AU56" s="23" t="s">
        <v>101</v>
      </c>
    </row>
    <row r="57" spans="2:47" s="7" customFormat="1" ht="24.95" customHeight="1">
      <c r="B57" s="148"/>
      <c r="C57" s="149"/>
      <c r="D57" s="150" t="s">
        <v>102</v>
      </c>
      <c r="E57" s="151"/>
      <c r="F57" s="151"/>
      <c r="G57" s="151"/>
      <c r="H57" s="151"/>
      <c r="I57" s="152"/>
      <c r="J57" s="153">
        <f>J88</f>
        <v>0</v>
      </c>
      <c r="K57" s="154"/>
    </row>
    <row r="58" spans="2:47" s="8" customFormat="1" ht="19.899999999999999" customHeight="1">
      <c r="B58" s="155"/>
      <c r="C58" s="156"/>
      <c r="D58" s="157" t="s">
        <v>103</v>
      </c>
      <c r="E58" s="158"/>
      <c r="F58" s="158"/>
      <c r="G58" s="158"/>
      <c r="H58" s="158"/>
      <c r="I58" s="159"/>
      <c r="J58" s="160">
        <f>J89</f>
        <v>0</v>
      </c>
      <c r="K58" s="161"/>
    </row>
    <row r="59" spans="2:47" s="8" customFormat="1" ht="19.899999999999999" customHeight="1">
      <c r="B59" s="155"/>
      <c r="C59" s="156"/>
      <c r="D59" s="157" t="s">
        <v>104</v>
      </c>
      <c r="E59" s="158"/>
      <c r="F59" s="158"/>
      <c r="G59" s="158"/>
      <c r="H59" s="158"/>
      <c r="I59" s="159"/>
      <c r="J59" s="160">
        <f>J234</f>
        <v>0</v>
      </c>
      <c r="K59" s="161"/>
    </row>
    <row r="60" spans="2:47" s="8" customFormat="1" ht="14.85" customHeight="1">
      <c r="B60" s="155"/>
      <c r="C60" s="156"/>
      <c r="D60" s="157" t="s">
        <v>105</v>
      </c>
      <c r="E60" s="158"/>
      <c r="F60" s="158"/>
      <c r="G60" s="158"/>
      <c r="H60" s="158"/>
      <c r="I60" s="159"/>
      <c r="J60" s="160">
        <f>J260</f>
        <v>0</v>
      </c>
      <c r="K60" s="161"/>
    </row>
    <row r="61" spans="2:47" s="8" customFormat="1" ht="19.899999999999999" customHeight="1">
      <c r="B61" s="155"/>
      <c r="C61" s="156"/>
      <c r="D61" s="157" t="s">
        <v>106</v>
      </c>
      <c r="E61" s="158"/>
      <c r="F61" s="158"/>
      <c r="G61" s="158"/>
      <c r="H61" s="158"/>
      <c r="I61" s="159"/>
      <c r="J61" s="160">
        <f>J266</f>
        <v>0</v>
      </c>
      <c r="K61" s="161"/>
    </row>
    <row r="62" spans="2:47" s="8" customFormat="1" ht="19.899999999999999" customHeight="1">
      <c r="B62" s="155"/>
      <c r="C62" s="156"/>
      <c r="D62" s="157" t="s">
        <v>107</v>
      </c>
      <c r="E62" s="158"/>
      <c r="F62" s="158"/>
      <c r="G62" s="158"/>
      <c r="H62" s="158"/>
      <c r="I62" s="159"/>
      <c r="J62" s="160">
        <f>J377</f>
        <v>0</v>
      </c>
      <c r="K62" s="161"/>
    </row>
    <row r="63" spans="2:47" s="8" customFormat="1" ht="19.899999999999999" customHeight="1">
      <c r="B63" s="155"/>
      <c r="C63" s="156"/>
      <c r="D63" s="157" t="s">
        <v>108</v>
      </c>
      <c r="E63" s="158"/>
      <c r="F63" s="158"/>
      <c r="G63" s="158"/>
      <c r="H63" s="158"/>
      <c r="I63" s="159"/>
      <c r="J63" s="160">
        <f>J410</f>
        <v>0</v>
      </c>
      <c r="K63" s="161"/>
    </row>
    <row r="64" spans="2:47" s="8" customFormat="1" ht="19.899999999999999" customHeight="1">
      <c r="B64" s="155"/>
      <c r="C64" s="156"/>
      <c r="D64" s="157" t="s">
        <v>109</v>
      </c>
      <c r="E64" s="158"/>
      <c r="F64" s="158"/>
      <c r="G64" s="158"/>
      <c r="H64" s="158"/>
      <c r="I64" s="159"/>
      <c r="J64" s="160">
        <f>J465</f>
        <v>0</v>
      </c>
      <c r="K64" s="161"/>
    </row>
    <row r="65" spans="2:12" s="8" customFormat="1" ht="19.899999999999999" customHeight="1">
      <c r="B65" s="155"/>
      <c r="C65" s="156"/>
      <c r="D65" s="157" t="s">
        <v>110</v>
      </c>
      <c r="E65" s="158"/>
      <c r="F65" s="158"/>
      <c r="G65" s="158"/>
      <c r="H65" s="158"/>
      <c r="I65" s="159"/>
      <c r="J65" s="160">
        <f>J492</f>
        <v>0</v>
      </c>
      <c r="K65" s="161"/>
    </row>
    <row r="66" spans="2:12" s="7" customFormat="1" ht="24.95" customHeight="1">
      <c r="B66" s="148"/>
      <c r="C66" s="149"/>
      <c r="D66" s="150" t="s">
        <v>111</v>
      </c>
      <c r="E66" s="151"/>
      <c r="F66" s="151"/>
      <c r="G66" s="151"/>
      <c r="H66" s="151"/>
      <c r="I66" s="152"/>
      <c r="J66" s="153">
        <f>J494</f>
        <v>0</v>
      </c>
      <c r="K66" s="154"/>
    </row>
    <row r="67" spans="2:12" s="8" customFormat="1" ht="19.899999999999999" customHeight="1">
      <c r="B67" s="155"/>
      <c r="C67" s="156"/>
      <c r="D67" s="157" t="s">
        <v>112</v>
      </c>
      <c r="E67" s="158"/>
      <c r="F67" s="158"/>
      <c r="G67" s="158"/>
      <c r="H67" s="158"/>
      <c r="I67" s="159"/>
      <c r="J67" s="160">
        <f>J495</f>
        <v>0</v>
      </c>
      <c r="K67" s="161"/>
    </row>
    <row r="68" spans="2:12" s="1" customFormat="1" ht="21.75" customHeight="1">
      <c r="B68" s="40"/>
      <c r="C68" s="41"/>
      <c r="D68" s="41"/>
      <c r="E68" s="41"/>
      <c r="F68" s="41"/>
      <c r="G68" s="41"/>
      <c r="H68" s="41"/>
      <c r="I68" s="117"/>
      <c r="J68" s="41"/>
      <c r="K68" s="44"/>
    </row>
    <row r="69" spans="2:12" s="1" customFormat="1" ht="6.95" customHeight="1">
      <c r="B69" s="55"/>
      <c r="C69" s="56"/>
      <c r="D69" s="56"/>
      <c r="E69" s="56"/>
      <c r="F69" s="56"/>
      <c r="G69" s="56"/>
      <c r="H69" s="56"/>
      <c r="I69" s="138"/>
      <c r="J69" s="56"/>
      <c r="K69" s="57"/>
    </row>
    <row r="73" spans="2:12" s="1" customFormat="1" ht="6.95" customHeight="1">
      <c r="B73" s="58"/>
      <c r="C73" s="59"/>
      <c r="D73" s="59"/>
      <c r="E73" s="59"/>
      <c r="F73" s="59"/>
      <c r="G73" s="59"/>
      <c r="H73" s="59"/>
      <c r="I73" s="141"/>
      <c r="J73" s="59"/>
      <c r="K73" s="59"/>
      <c r="L73" s="60"/>
    </row>
    <row r="74" spans="2:12" s="1" customFormat="1" ht="36.950000000000003" customHeight="1">
      <c r="B74" s="40"/>
      <c r="C74" s="61" t="s">
        <v>113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12" s="1" customFormat="1" ht="14.45" customHeight="1">
      <c r="B76" s="40"/>
      <c r="C76" s="64" t="s">
        <v>18</v>
      </c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6.5" customHeight="1">
      <c r="B77" s="40"/>
      <c r="C77" s="62"/>
      <c r="D77" s="62"/>
      <c r="E77" s="376" t="str">
        <f>E7</f>
        <v>Bezbariérové chodníky v Bělkovicích - Lašťanech</v>
      </c>
      <c r="F77" s="377"/>
      <c r="G77" s="377"/>
      <c r="H77" s="377"/>
      <c r="I77" s="162"/>
      <c r="J77" s="62"/>
      <c r="K77" s="62"/>
      <c r="L77" s="60"/>
    </row>
    <row r="78" spans="2:12" s="1" customFormat="1" ht="14.45" customHeight="1">
      <c r="B78" s="40"/>
      <c r="C78" s="64" t="s">
        <v>95</v>
      </c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7.25" customHeight="1">
      <c r="B79" s="40"/>
      <c r="C79" s="62"/>
      <c r="D79" s="62"/>
      <c r="E79" s="351" t="str">
        <f>E9</f>
        <v>SO 101 - Chodník - 1. etapa (Lašťany)</v>
      </c>
      <c r="F79" s="378"/>
      <c r="G79" s="378"/>
      <c r="H79" s="378"/>
      <c r="I79" s="162"/>
      <c r="J79" s="62"/>
      <c r="K79" s="62"/>
      <c r="L79" s="60"/>
    </row>
    <row r="80" spans="2:12" s="1" customFormat="1" ht="6.95" customHeight="1">
      <c r="B80" s="40"/>
      <c r="C80" s="62"/>
      <c r="D80" s="62"/>
      <c r="E80" s="62"/>
      <c r="F80" s="62"/>
      <c r="G80" s="62"/>
      <c r="H80" s="62"/>
      <c r="I80" s="162"/>
      <c r="J80" s="62"/>
      <c r="K80" s="62"/>
      <c r="L80" s="60"/>
    </row>
    <row r="81" spans="2:65" s="1" customFormat="1" ht="18" customHeight="1">
      <c r="B81" s="40"/>
      <c r="C81" s="64" t="s">
        <v>23</v>
      </c>
      <c r="D81" s="62"/>
      <c r="E81" s="62"/>
      <c r="F81" s="163" t="str">
        <f>F12</f>
        <v>Bělkovice - Lašťany</v>
      </c>
      <c r="G81" s="62"/>
      <c r="H81" s="62"/>
      <c r="I81" s="164" t="s">
        <v>25</v>
      </c>
      <c r="J81" s="72" t="str">
        <f>IF(J12="","",J12)</f>
        <v>4. 5. 2017</v>
      </c>
      <c r="K81" s="62"/>
      <c r="L81" s="60"/>
    </row>
    <row r="82" spans="2:65" s="1" customFormat="1" ht="6.95" customHeight="1">
      <c r="B82" s="40"/>
      <c r="C82" s="62"/>
      <c r="D82" s="62"/>
      <c r="E82" s="62"/>
      <c r="F82" s="62"/>
      <c r="G82" s="62"/>
      <c r="H82" s="62"/>
      <c r="I82" s="162"/>
      <c r="J82" s="62"/>
      <c r="K82" s="62"/>
      <c r="L82" s="60"/>
    </row>
    <row r="83" spans="2:65" s="1" customFormat="1">
      <c r="B83" s="40"/>
      <c r="C83" s="64" t="s">
        <v>27</v>
      </c>
      <c r="D83" s="62"/>
      <c r="E83" s="62"/>
      <c r="F83" s="163" t="str">
        <f>E15</f>
        <v xml:space="preserve"> </v>
      </c>
      <c r="G83" s="62"/>
      <c r="H83" s="62"/>
      <c r="I83" s="164" t="s">
        <v>33</v>
      </c>
      <c r="J83" s="163" t="str">
        <f>E21</f>
        <v>Dopravní projektování s.r.o.</v>
      </c>
      <c r="K83" s="62"/>
      <c r="L83" s="60"/>
    </row>
    <row r="84" spans="2:65" s="1" customFormat="1" ht="14.45" customHeight="1">
      <c r="B84" s="40"/>
      <c r="C84" s="64" t="s">
        <v>31</v>
      </c>
      <c r="D84" s="62"/>
      <c r="E84" s="62"/>
      <c r="F84" s="163" t="str">
        <f>IF(E18="","",E18)</f>
        <v/>
      </c>
      <c r="G84" s="62"/>
      <c r="H84" s="62"/>
      <c r="I84" s="162"/>
      <c r="J84" s="62"/>
      <c r="K84" s="62"/>
      <c r="L84" s="60"/>
    </row>
    <row r="85" spans="2:65" s="1" customFormat="1" ht="10.35" customHeight="1">
      <c r="B85" s="40"/>
      <c r="C85" s="62"/>
      <c r="D85" s="62"/>
      <c r="E85" s="62"/>
      <c r="F85" s="62"/>
      <c r="G85" s="62"/>
      <c r="H85" s="62"/>
      <c r="I85" s="162"/>
      <c r="J85" s="62"/>
      <c r="K85" s="62"/>
      <c r="L85" s="60"/>
    </row>
    <row r="86" spans="2:65" s="9" customFormat="1" ht="29.25" customHeight="1">
      <c r="B86" s="165"/>
      <c r="C86" s="166" t="s">
        <v>114</v>
      </c>
      <c r="D86" s="167" t="s">
        <v>57</v>
      </c>
      <c r="E86" s="167" t="s">
        <v>53</v>
      </c>
      <c r="F86" s="167" t="s">
        <v>115</v>
      </c>
      <c r="G86" s="167" t="s">
        <v>116</v>
      </c>
      <c r="H86" s="167" t="s">
        <v>117</v>
      </c>
      <c r="I86" s="168" t="s">
        <v>118</v>
      </c>
      <c r="J86" s="167" t="s">
        <v>99</v>
      </c>
      <c r="K86" s="169" t="s">
        <v>119</v>
      </c>
      <c r="L86" s="170"/>
      <c r="M86" s="80" t="s">
        <v>120</v>
      </c>
      <c r="N86" s="81" t="s">
        <v>42</v>
      </c>
      <c r="O86" s="81" t="s">
        <v>121</v>
      </c>
      <c r="P86" s="81" t="s">
        <v>122</v>
      </c>
      <c r="Q86" s="81" t="s">
        <v>123</v>
      </c>
      <c r="R86" s="81" t="s">
        <v>124</v>
      </c>
      <c r="S86" s="81" t="s">
        <v>125</v>
      </c>
      <c r="T86" s="82" t="s">
        <v>126</v>
      </c>
    </row>
    <row r="87" spans="2:65" s="1" customFormat="1" ht="29.25" customHeight="1">
      <c r="B87" s="40"/>
      <c r="C87" s="86" t="s">
        <v>100</v>
      </c>
      <c r="D87" s="62"/>
      <c r="E87" s="62"/>
      <c r="F87" s="62"/>
      <c r="G87" s="62"/>
      <c r="H87" s="62"/>
      <c r="I87" s="162"/>
      <c r="J87" s="171">
        <f>BK87</f>
        <v>0</v>
      </c>
      <c r="K87" s="62"/>
      <c r="L87" s="60"/>
      <c r="M87" s="83"/>
      <c r="N87" s="84"/>
      <c r="O87" s="84"/>
      <c r="P87" s="172">
        <f>P88+P494</f>
        <v>0</v>
      </c>
      <c r="Q87" s="84"/>
      <c r="R87" s="172">
        <f>R88+R494</f>
        <v>221.86486087999998</v>
      </c>
      <c r="S87" s="84"/>
      <c r="T87" s="173">
        <f>T88+T494</f>
        <v>317.34160000000003</v>
      </c>
      <c r="AT87" s="23" t="s">
        <v>71</v>
      </c>
      <c r="AU87" s="23" t="s">
        <v>101</v>
      </c>
      <c r="BK87" s="174">
        <f>BK88+BK494</f>
        <v>0</v>
      </c>
    </row>
    <row r="88" spans="2:65" s="10" customFormat="1" ht="37.35" customHeight="1">
      <c r="B88" s="175"/>
      <c r="C88" s="176"/>
      <c r="D88" s="177" t="s">
        <v>71</v>
      </c>
      <c r="E88" s="178" t="s">
        <v>127</v>
      </c>
      <c r="F88" s="178" t="s">
        <v>128</v>
      </c>
      <c r="G88" s="176"/>
      <c r="H88" s="176"/>
      <c r="I88" s="179"/>
      <c r="J88" s="180">
        <f>BK88</f>
        <v>0</v>
      </c>
      <c r="K88" s="176"/>
      <c r="L88" s="181"/>
      <c r="M88" s="182"/>
      <c r="N88" s="183"/>
      <c r="O88" s="183"/>
      <c r="P88" s="184">
        <f>P89+P234+P266+P377+P410+P465+P492</f>
        <v>0</v>
      </c>
      <c r="Q88" s="183"/>
      <c r="R88" s="184">
        <f>R89+R234+R266+R377+R410+R465+R492</f>
        <v>221.84072087999999</v>
      </c>
      <c r="S88" s="183"/>
      <c r="T88" s="185">
        <f>T89+T234+T266+T377+T410+T465+T492</f>
        <v>317.34160000000003</v>
      </c>
      <c r="AR88" s="186" t="s">
        <v>80</v>
      </c>
      <c r="AT88" s="187" t="s">
        <v>71</v>
      </c>
      <c r="AU88" s="187" t="s">
        <v>72</v>
      </c>
      <c r="AY88" s="186" t="s">
        <v>129</v>
      </c>
      <c r="BK88" s="188">
        <f>BK89+BK234+BK266+BK377+BK410+BK465+BK492</f>
        <v>0</v>
      </c>
    </row>
    <row r="89" spans="2:65" s="10" customFormat="1" ht="19.899999999999999" customHeight="1">
      <c r="B89" s="175"/>
      <c r="C89" s="176"/>
      <c r="D89" s="177" t="s">
        <v>71</v>
      </c>
      <c r="E89" s="189" t="s">
        <v>80</v>
      </c>
      <c r="F89" s="189" t="s">
        <v>130</v>
      </c>
      <c r="G89" s="176"/>
      <c r="H89" s="176"/>
      <c r="I89" s="179"/>
      <c r="J89" s="190">
        <f>BK89</f>
        <v>0</v>
      </c>
      <c r="K89" s="176"/>
      <c r="L89" s="181"/>
      <c r="M89" s="182"/>
      <c r="N89" s="183"/>
      <c r="O89" s="183"/>
      <c r="P89" s="184">
        <f>SUM(P90:P233)</f>
        <v>0</v>
      </c>
      <c r="Q89" s="183"/>
      <c r="R89" s="184">
        <f>SUM(R90:R233)</f>
        <v>6.1336000000000002E-2</v>
      </c>
      <c r="S89" s="183"/>
      <c r="T89" s="185">
        <f>SUM(T90:T233)</f>
        <v>316.84000000000003</v>
      </c>
      <c r="AR89" s="186" t="s">
        <v>80</v>
      </c>
      <c r="AT89" s="187" t="s">
        <v>71</v>
      </c>
      <c r="AU89" s="187" t="s">
        <v>80</v>
      </c>
      <c r="AY89" s="186" t="s">
        <v>129</v>
      </c>
      <c r="BK89" s="188">
        <f>SUM(BK90:BK233)</f>
        <v>0</v>
      </c>
    </row>
    <row r="90" spans="2:65" s="1" customFormat="1" ht="25.5" customHeight="1">
      <c r="B90" s="40"/>
      <c r="C90" s="191" t="s">
        <v>80</v>
      </c>
      <c r="D90" s="191" t="s">
        <v>131</v>
      </c>
      <c r="E90" s="192" t="s">
        <v>132</v>
      </c>
      <c r="F90" s="193" t="s">
        <v>133</v>
      </c>
      <c r="G90" s="194" t="s">
        <v>134</v>
      </c>
      <c r="H90" s="195">
        <v>2.5</v>
      </c>
      <c r="I90" s="196"/>
      <c r="J90" s="197">
        <f>ROUND(I90*H90,2)</f>
        <v>0</v>
      </c>
      <c r="K90" s="193" t="s">
        <v>135</v>
      </c>
      <c r="L90" s="60"/>
      <c r="M90" s="198" t="s">
        <v>21</v>
      </c>
      <c r="N90" s="199" t="s">
        <v>43</v>
      </c>
      <c r="O90" s="41"/>
      <c r="P90" s="200">
        <f>O90*H90</f>
        <v>0</v>
      </c>
      <c r="Q90" s="200">
        <v>0</v>
      </c>
      <c r="R90" s="200">
        <f>Q90*H90</f>
        <v>0</v>
      </c>
      <c r="S90" s="200">
        <v>0</v>
      </c>
      <c r="T90" s="201">
        <f>S90*H90</f>
        <v>0</v>
      </c>
      <c r="AR90" s="23" t="s">
        <v>136</v>
      </c>
      <c r="AT90" s="23" t="s">
        <v>131</v>
      </c>
      <c r="AU90" s="23" t="s">
        <v>82</v>
      </c>
      <c r="AY90" s="23" t="s">
        <v>129</v>
      </c>
      <c r="BE90" s="202">
        <f>IF(N90="základní",J90,0)</f>
        <v>0</v>
      </c>
      <c r="BF90" s="202">
        <f>IF(N90="snížená",J90,0)</f>
        <v>0</v>
      </c>
      <c r="BG90" s="202">
        <f>IF(N90="zákl. přenesená",J90,0)</f>
        <v>0</v>
      </c>
      <c r="BH90" s="202">
        <f>IF(N90="sníž. přenesená",J90,0)</f>
        <v>0</v>
      </c>
      <c r="BI90" s="202">
        <f>IF(N90="nulová",J90,0)</f>
        <v>0</v>
      </c>
      <c r="BJ90" s="23" t="s">
        <v>80</v>
      </c>
      <c r="BK90" s="202">
        <f>ROUND(I90*H90,2)</f>
        <v>0</v>
      </c>
      <c r="BL90" s="23" t="s">
        <v>136</v>
      </c>
      <c r="BM90" s="23" t="s">
        <v>137</v>
      </c>
    </row>
    <row r="91" spans="2:65" s="11" customFormat="1" ht="13.5">
      <c r="B91" s="203"/>
      <c r="C91" s="204"/>
      <c r="D91" s="205" t="s">
        <v>138</v>
      </c>
      <c r="E91" s="206" t="s">
        <v>21</v>
      </c>
      <c r="F91" s="207" t="s">
        <v>139</v>
      </c>
      <c r="G91" s="204"/>
      <c r="H91" s="206" t="s">
        <v>21</v>
      </c>
      <c r="I91" s="208"/>
      <c r="J91" s="204"/>
      <c r="K91" s="204"/>
      <c r="L91" s="209"/>
      <c r="M91" s="210"/>
      <c r="N91" s="211"/>
      <c r="O91" s="211"/>
      <c r="P91" s="211"/>
      <c r="Q91" s="211"/>
      <c r="R91" s="211"/>
      <c r="S91" s="211"/>
      <c r="T91" s="212"/>
      <c r="AT91" s="213" t="s">
        <v>138</v>
      </c>
      <c r="AU91" s="213" t="s">
        <v>82</v>
      </c>
      <c r="AV91" s="11" t="s">
        <v>80</v>
      </c>
      <c r="AW91" s="11" t="s">
        <v>36</v>
      </c>
      <c r="AX91" s="11" t="s">
        <v>72</v>
      </c>
      <c r="AY91" s="213" t="s">
        <v>129</v>
      </c>
    </row>
    <row r="92" spans="2:65" s="12" customFormat="1" ht="13.5">
      <c r="B92" s="214"/>
      <c r="C92" s="215"/>
      <c r="D92" s="205" t="s">
        <v>138</v>
      </c>
      <c r="E92" s="216" t="s">
        <v>21</v>
      </c>
      <c r="F92" s="217" t="s">
        <v>140</v>
      </c>
      <c r="G92" s="215"/>
      <c r="H92" s="218">
        <v>2.5</v>
      </c>
      <c r="I92" s="219"/>
      <c r="J92" s="215"/>
      <c r="K92" s="215"/>
      <c r="L92" s="220"/>
      <c r="M92" s="221"/>
      <c r="N92" s="222"/>
      <c r="O92" s="222"/>
      <c r="P92" s="222"/>
      <c r="Q92" s="222"/>
      <c r="R92" s="222"/>
      <c r="S92" s="222"/>
      <c r="T92" s="223"/>
      <c r="AT92" s="224" t="s">
        <v>138</v>
      </c>
      <c r="AU92" s="224" t="s">
        <v>82</v>
      </c>
      <c r="AV92" s="12" t="s">
        <v>82</v>
      </c>
      <c r="AW92" s="12" t="s">
        <v>36</v>
      </c>
      <c r="AX92" s="12" t="s">
        <v>80</v>
      </c>
      <c r="AY92" s="224" t="s">
        <v>129</v>
      </c>
    </row>
    <row r="93" spans="2:65" s="1" customFormat="1" ht="25.5" customHeight="1">
      <c r="B93" s="40"/>
      <c r="C93" s="191" t="s">
        <v>82</v>
      </c>
      <c r="D93" s="191" t="s">
        <v>131</v>
      </c>
      <c r="E93" s="192" t="s">
        <v>141</v>
      </c>
      <c r="F93" s="193" t="s">
        <v>142</v>
      </c>
      <c r="G93" s="194" t="s">
        <v>143</v>
      </c>
      <c r="H93" s="195">
        <v>5</v>
      </c>
      <c r="I93" s="196"/>
      <c r="J93" s="197">
        <f>ROUND(I93*H93,2)</f>
        <v>0</v>
      </c>
      <c r="K93" s="193" t="s">
        <v>21</v>
      </c>
      <c r="L93" s="60"/>
      <c r="M93" s="198" t="s">
        <v>21</v>
      </c>
      <c r="N93" s="199" t="s">
        <v>43</v>
      </c>
      <c r="O93" s="41"/>
      <c r="P93" s="200">
        <f>O93*H93</f>
        <v>0</v>
      </c>
      <c r="Q93" s="200">
        <v>0</v>
      </c>
      <c r="R93" s="200">
        <f>Q93*H93</f>
        <v>0</v>
      </c>
      <c r="S93" s="200">
        <v>0</v>
      </c>
      <c r="T93" s="201">
        <f>S93*H93</f>
        <v>0</v>
      </c>
      <c r="AR93" s="23" t="s">
        <v>136</v>
      </c>
      <c r="AT93" s="23" t="s">
        <v>131</v>
      </c>
      <c r="AU93" s="23" t="s">
        <v>82</v>
      </c>
      <c r="AY93" s="23" t="s">
        <v>129</v>
      </c>
      <c r="BE93" s="202">
        <f>IF(N93="základní",J93,0)</f>
        <v>0</v>
      </c>
      <c r="BF93" s="202">
        <f>IF(N93="snížená",J93,0)</f>
        <v>0</v>
      </c>
      <c r="BG93" s="202">
        <f>IF(N93="zákl. přenesená",J93,0)</f>
        <v>0</v>
      </c>
      <c r="BH93" s="202">
        <f>IF(N93="sníž. přenesená",J93,0)</f>
        <v>0</v>
      </c>
      <c r="BI93" s="202">
        <f>IF(N93="nulová",J93,0)</f>
        <v>0</v>
      </c>
      <c r="BJ93" s="23" t="s">
        <v>80</v>
      </c>
      <c r="BK93" s="202">
        <f>ROUND(I93*H93,2)</f>
        <v>0</v>
      </c>
      <c r="BL93" s="23" t="s">
        <v>136</v>
      </c>
      <c r="BM93" s="23" t="s">
        <v>144</v>
      </c>
    </row>
    <row r="94" spans="2:65" s="11" customFormat="1" ht="13.5">
      <c r="B94" s="203"/>
      <c r="C94" s="204"/>
      <c r="D94" s="205" t="s">
        <v>138</v>
      </c>
      <c r="E94" s="206" t="s">
        <v>21</v>
      </c>
      <c r="F94" s="207" t="s">
        <v>145</v>
      </c>
      <c r="G94" s="204"/>
      <c r="H94" s="206" t="s">
        <v>21</v>
      </c>
      <c r="I94" s="208"/>
      <c r="J94" s="204"/>
      <c r="K94" s="204"/>
      <c r="L94" s="209"/>
      <c r="M94" s="210"/>
      <c r="N94" s="211"/>
      <c r="O94" s="211"/>
      <c r="P94" s="211"/>
      <c r="Q94" s="211"/>
      <c r="R94" s="211"/>
      <c r="S94" s="211"/>
      <c r="T94" s="212"/>
      <c r="AT94" s="213" t="s">
        <v>138</v>
      </c>
      <c r="AU94" s="213" t="s">
        <v>82</v>
      </c>
      <c r="AV94" s="11" t="s">
        <v>80</v>
      </c>
      <c r="AW94" s="11" t="s">
        <v>36</v>
      </c>
      <c r="AX94" s="11" t="s">
        <v>72</v>
      </c>
      <c r="AY94" s="213" t="s">
        <v>129</v>
      </c>
    </row>
    <row r="95" spans="2:65" s="12" customFormat="1" ht="13.5">
      <c r="B95" s="214"/>
      <c r="C95" s="215"/>
      <c r="D95" s="205" t="s">
        <v>138</v>
      </c>
      <c r="E95" s="216" t="s">
        <v>21</v>
      </c>
      <c r="F95" s="217" t="s">
        <v>146</v>
      </c>
      <c r="G95" s="215"/>
      <c r="H95" s="218">
        <v>5</v>
      </c>
      <c r="I95" s="219"/>
      <c r="J95" s="215"/>
      <c r="K95" s="215"/>
      <c r="L95" s="220"/>
      <c r="M95" s="221"/>
      <c r="N95" s="222"/>
      <c r="O95" s="222"/>
      <c r="P95" s="222"/>
      <c r="Q95" s="222"/>
      <c r="R95" s="222"/>
      <c r="S95" s="222"/>
      <c r="T95" s="223"/>
      <c r="AT95" s="224" t="s">
        <v>138</v>
      </c>
      <c r="AU95" s="224" t="s">
        <v>82</v>
      </c>
      <c r="AV95" s="12" t="s">
        <v>82</v>
      </c>
      <c r="AW95" s="12" t="s">
        <v>36</v>
      </c>
      <c r="AX95" s="12" t="s">
        <v>80</v>
      </c>
      <c r="AY95" s="224" t="s">
        <v>129</v>
      </c>
    </row>
    <row r="96" spans="2:65" s="1" customFormat="1" ht="16.5" customHeight="1">
      <c r="B96" s="40"/>
      <c r="C96" s="191" t="s">
        <v>147</v>
      </c>
      <c r="D96" s="191" t="s">
        <v>131</v>
      </c>
      <c r="E96" s="192" t="s">
        <v>148</v>
      </c>
      <c r="F96" s="193" t="s">
        <v>149</v>
      </c>
      <c r="G96" s="194" t="s">
        <v>134</v>
      </c>
      <c r="H96" s="195">
        <v>7</v>
      </c>
      <c r="I96" s="196"/>
      <c r="J96" s="197">
        <f>ROUND(I96*H96,2)</f>
        <v>0</v>
      </c>
      <c r="K96" s="193" t="s">
        <v>135</v>
      </c>
      <c r="L96" s="60"/>
      <c r="M96" s="198" t="s">
        <v>21</v>
      </c>
      <c r="N96" s="199" t="s">
        <v>43</v>
      </c>
      <c r="O96" s="41"/>
      <c r="P96" s="200">
        <f>O96*H96</f>
        <v>0</v>
      </c>
      <c r="Q96" s="200">
        <v>0</v>
      </c>
      <c r="R96" s="200">
        <f>Q96*H96</f>
        <v>0</v>
      </c>
      <c r="S96" s="200">
        <v>0.255</v>
      </c>
      <c r="T96" s="201">
        <f>S96*H96</f>
        <v>1.7850000000000001</v>
      </c>
      <c r="AR96" s="23" t="s">
        <v>136</v>
      </c>
      <c r="AT96" s="23" t="s">
        <v>131</v>
      </c>
      <c r="AU96" s="23" t="s">
        <v>82</v>
      </c>
      <c r="AY96" s="23" t="s">
        <v>129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3" t="s">
        <v>80</v>
      </c>
      <c r="BK96" s="202">
        <f>ROUND(I96*H96,2)</f>
        <v>0</v>
      </c>
      <c r="BL96" s="23" t="s">
        <v>136</v>
      </c>
      <c r="BM96" s="23" t="s">
        <v>150</v>
      </c>
    </row>
    <row r="97" spans="2:65" s="11" customFormat="1" ht="13.5">
      <c r="B97" s="203"/>
      <c r="C97" s="204"/>
      <c r="D97" s="205" t="s">
        <v>138</v>
      </c>
      <c r="E97" s="206" t="s">
        <v>21</v>
      </c>
      <c r="F97" s="207" t="s">
        <v>151</v>
      </c>
      <c r="G97" s="204"/>
      <c r="H97" s="206" t="s">
        <v>21</v>
      </c>
      <c r="I97" s="208"/>
      <c r="J97" s="204"/>
      <c r="K97" s="204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138</v>
      </c>
      <c r="AU97" s="213" t="s">
        <v>82</v>
      </c>
      <c r="AV97" s="11" t="s">
        <v>80</v>
      </c>
      <c r="AW97" s="11" t="s">
        <v>36</v>
      </c>
      <c r="AX97" s="11" t="s">
        <v>72</v>
      </c>
      <c r="AY97" s="213" t="s">
        <v>129</v>
      </c>
    </row>
    <row r="98" spans="2:65" s="11" customFormat="1" ht="13.5">
      <c r="B98" s="203"/>
      <c r="C98" s="204"/>
      <c r="D98" s="205" t="s">
        <v>138</v>
      </c>
      <c r="E98" s="206" t="s">
        <v>21</v>
      </c>
      <c r="F98" s="207" t="s">
        <v>152</v>
      </c>
      <c r="G98" s="204"/>
      <c r="H98" s="206" t="s">
        <v>21</v>
      </c>
      <c r="I98" s="208"/>
      <c r="J98" s="204"/>
      <c r="K98" s="204"/>
      <c r="L98" s="209"/>
      <c r="M98" s="210"/>
      <c r="N98" s="211"/>
      <c r="O98" s="211"/>
      <c r="P98" s="211"/>
      <c r="Q98" s="211"/>
      <c r="R98" s="211"/>
      <c r="S98" s="211"/>
      <c r="T98" s="212"/>
      <c r="AT98" s="213" t="s">
        <v>138</v>
      </c>
      <c r="AU98" s="213" t="s">
        <v>82</v>
      </c>
      <c r="AV98" s="11" t="s">
        <v>80</v>
      </c>
      <c r="AW98" s="11" t="s">
        <v>36</v>
      </c>
      <c r="AX98" s="11" t="s">
        <v>72</v>
      </c>
      <c r="AY98" s="213" t="s">
        <v>129</v>
      </c>
    </row>
    <row r="99" spans="2:65" s="11" customFormat="1" ht="13.5">
      <c r="B99" s="203"/>
      <c r="C99" s="204"/>
      <c r="D99" s="205" t="s">
        <v>138</v>
      </c>
      <c r="E99" s="206" t="s">
        <v>21</v>
      </c>
      <c r="F99" s="207" t="s">
        <v>153</v>
      </c>
      <c r="G99" s="204"/>
      <c r="H99" s="206" t="s">
        <v>21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138</v>
      </c>
      <c r="AU99" s="213" t="s">
        <v>82</v>
      </c>
      <c r="AV99" s="11" t="s">
        <v>80</v>
      </c>
      <c r="AW99" s="11" t="s">
        <v>36</v>
      </c>
      <c r="AX99" s="11" t="s">
        <v>72</v>
      </c>
      <c r="AY99" s="213" t="s">
        <v>129</v>
      </c>
    </row>
    <row r="100" spans="2:65" s="12" customFormat="1" ht="13.5">
      <c r="B100" s="214"/>
      <c r="C100" s="215"/>
      <c r="D100" s="205" t="s">
        <v>138</v>
      </c>
      <c r="E100" s="216" t="s">
        <v>21</v>
      </c>
      <c r="F100" s="217" t="s">
        <v>146</v>
      </c>
      <c r="G100" s="215"/>
      <c r="H100" s="218">
        <v>5</v>
      </c>
      <c r="I100" s="219"/>
      <c r="J100" s="215"/>
      <c r="K100" s="215"/>
      <c r="L100" s="220"/>
      <c r="M100" s="221"/>
      <c r="N100" s="222"/>
      <c r="O100" s="222"/>
      <c r="P100" s="222"/>
      <c r="Q100" s="222"/>
      <c r="R100" s="222"/>
      <c r="S100" s="222"/>
      <c r="T100" s="223"/>
      <c r="AT100" s="224" t="s">
        <v>138</v>
      </c>
      <c r="AU100" s="224" t="s">
        <v>82</v>
      </c>
      <c r="AV100" s="12" t="s">
        <v>82</v>
      </c>
      <c r="AW100" s="12" t="s">
        <v>36</v>
      </c>
      <c r="AX100" s="12" t="s">
        <v>72</v>
      </c>
      <c r="AY100" s="224" t="s">
        <v>129</v>
      </c>
    </row>
    <row r="101" spans="2:65" s="11" customFormat="1" ht="13.5">
      <c r="B101" s="203"/>
      <c r="C101" s="204"/>
      <c r="D101" s="205" t="s">
        <v>138</v>
      </c>
      <c r="E101" s="206" t="s">
        <v>21</v>
      </c>
      <c r="F101" s="207" t="s">
        <v>154</v>
      </c>
      <c r="G101" s="204"/>
      <c r="H101" s="206" t="s">
        <v>21</v>
      </c>
      <c r="I101" s="208"/>
      <c r="J101" s="204"/>
      <c r="K101" s="204"/>
      <c r="L101" s="209"/>
      <c r="M101" s="210"/>
      <c r="N101" s="211"/>
      <c r="O101" s="211"/>
      <c r="P101" s="211"/>
      <c r="Q101" s="211"/>
      <c r="R101" s="211"/>
      <c r="S101" s="211"/>
      <c r="T101" s="212"/>
      <c r="AT101" s="213" t="s">
        <v>138</v>
      </c>
      <c r="AU101" s="213" t="s">
        <v>82</v>
      </c>
      <c r="AV101" s="11" t="s">
        <v>80</v>
      </c>
      <c r="AW101" s="11" t="s">
        <v>36</v>
      </c>
      <c r="AX101" s="11" t="s">
        <v>72</v>
      </c>
      <c r="AY101" s="213" t="s">
        <v>129</v>
      </c>
    </row>
    <row r="102" spans="2:65" s="12" customFormat="1" ht="13.5">
      <c r="B102" s="214"/>
      <c r="C102" s="215"/>
      <c r="D102" s="205" t="s">
        <v>138</v>
      </c>
      <c r="E102" s="216" t="s">
        <v>21</v>
      </c>
      <c r="F102" s="217" t="s">
        <v>82</v>
      </c>
      <c r="G102" s="215"/>
      <c r="H102" s="218">
        <v>2</v>
      </c>
      <c r="I102" s="219"/>
      <c r="J102" s="215"/>
      <c r="K102" s="215"/>
      <c r="L102" s="220"/>
      <c r="M102" s="221"/>
      <c r="N102" s="222"/>
      <c r="O102" s="222"/>
      <c r="P102" s="222"/>
      <c r="Q102" s="222"/>
      <c r="R102" s="222"/>
      <c r="S102" s="222"/>
      <c r="T102" s="223"/>
      <c r="AT102" s="224" t="s">
        <v>138</v>
      </c>
      <c r="AU102" s="224" t="s">
        <v>82</v>
      </c>
      <c r="AV102" s="12" t="s">
        <v>82</v>
      </c>
      <c r="AW102" s="12" t="s">
        <v>36</v>
      </c>
      <c r="AX102" s="12" t="s">
        <v>72</v>
      </c>
      <c r="AY102" s="224" t="s">
        <v>129</v>
      </c>
    </row>
    <row r="103" spans="2:65" s="13" customFormat="1" ht="13.5">
      <c r="B103" s="225"/>
      <c r="C103" s="226"/>
      <c r="D103" s="205" t="s">
        <v>138</v>
      </c>
      <c r="E103" s="227" t="s">
        <v>21</v>
      </c>
      <c r="F103" s="228" t="s">
        <v>155</v>
      </c>
      <c r="G103" s="226"/>
      <c r="H103" s="229">
        <v>7</v>
      </c>
      <c r="I103" s="230"/>
      <c r="J103" s="226"/>
      <c r="K103" s="226"/>
      <c r="L103" s="231"/>
      <c r="M103" s="232"/>
      <c r="N103" s="233"/>
      <c r="O103" s="233"/>
      <c r="P103" s="233"/>
      <c r="Q103" s="233"/>
      <c r="R103" s="233"/>
      <c r="S103" s="233"/>
      <c r="T103" s="234"/>
      <c r="AT103" s="235" t="s">
        <v>138</v>
      </c>
      <c r="AU103" s="235" t="s">
        <v>82</v>
      </c>
      <c r="AV103" s="13" t="s">
        <v>136</v>
      </c>
      <c r="AW103" s="13" t="s">
        <v>36</v>
      </c>
      <c r="AX103" s="13" t="s">
        <v>80</v>
      </c>
      <c r="AY103" s="235" t="s">
        <v>129</v>
      </c>
    </row>
    <row r="104" spans="2:65" s="1" customFormat="1" ht="16.5" customHeight="1">
      <c r="B104" s="40"/>
      <c r="C104" s="191" t="s">
        <v>136</v>
      </c>
      <c r="D104" s="191" t="s">
        <v>131</v>
      </c>
      <c r="E104" s="192" t="s">
        <v>148</v>
      </c>
      <c r="F104" s="193" t="s">
        <v>149</v>
      </c>
      <c r="G104" s="194" t="s">
        <v>134</v>
      </c>
      <c r="H104" s="195">
        <v>81</v>
      </c>
      <c r="I104" s="196"/>
      <c r="J104" s="197">
        <f>ROUND(I104*H104,2)</f>
        <v>0</v>
      </c>
      <c r="K104" s="193" t="s">
        <v>135</v>
      </c>
      <c r="L104" s="60"/>
      <c r="M104" s="198" t="s">
        <v>21</v>
      </c>
      <c r="N104" s="199" t="s">
        <v>43</v>
      </c>
      <c r="O104" s="41"/>
      <c r="P104" s="200">
        <f>O104*H104</f>
        <v>0</v>
      </c>
      <c r="Q104" s="200">
        <v>0</v>
      </c>
      <c r="R104" s="200">
        <f>Q104*H104</f>
        <v>0</v>
      </c>
      <c r="S104" s="200">
        <v>0.255</v>
      </c>
      <c r="T104" s="201">
        <f>S104*H104</f>
        <v>20.655000000000001</v>
      </c>
      <c r="AR104" s="23" t="s">
        <v>136</v>
      </c>
      <c r="AT104" s="23" t="s">
        <v>131</v>
      </c>
      <c r="AU104" s="23" t="s">
        <v>82</v>
      </c>
      <c r="AY104" s="23" t="s">
        <v>129</v>
      </c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3" t="s">
        <v>80</v>
      </c>
      <c r="BK104" s="202">
        <f>ROUND(I104*H104,2)</f>
        <v>0</v>
      </c>
      <c r="BL104" s="23" t="s">
        <v>136</v>
      </c>
      <c r="BM104" s="23" t="s">
        <v>156</v>
      </c>
    </row>
    <row r="105" spans="2:65" s="11" customFormat="1" ht="13.5">
      <c r="B105" s="203"/>
      <c r="C105" s="204"/>
      <c r="D105" s="205" t="s">
        <v>138</v>
      </c>
      <c r="E105" s="206" t="s">
        <v>21</v>
      </c>
      <c r="F105" s="207" t="s">
        <v>151</v>
      </c>
      <c r="G105" s="204"/>
      <c r="H105" s="206" t="s">
        <v>21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138</v>
      </c>
      <c r="AU105" s="213" t="s">
        <v>82</v>
      </c>
      <c r="AV105" s="11" t="s">
        <v>80</v>
      </c>
      <c r="AW105" s="11" t="s">
        <v>36</v>
      </c>
      <c r="AX105" s="11" t="s">
        <v>72</v>
      </c>
      <c r="AY105" s="213" t="s">
        <v>129</v>
      </c>
    </row>
    <row r="106" spans="2:65" s="11" customFormat="1" ht="13.5">
      <c r="B106" s="203"/>
      <c r="C106" s="204"/>
      <c r="D106" s="205" t="s">
        <v>138</v>
      </c>
      <c r="E106" s="206" t="s">
        <v>21</v>
      </c>
      <c r="F106" s="207" t="s">
        <v>157</v>
      </c>
      <c r="G106" s="204"/>
      <c r="H106" s="206" t="s">
        <v>21</v>
      </c>
      <c r="I106" s="208"/>
      <c r="J106" s="204"/>
      <c r="K106" s="204"/>
      <c r="L106" s="209"/>
      <c r="M106" s="210"/>
      <c r="N106" s="211"/>
      <c r="O106" s="211"/>
      <c r="P106" s="211"/>
      <c r="Q106" s="211"/>
      <c r="R106" s="211"/>
      <c r="S106" s="211"/>
      <c r="T106" s="212"/>
      <c r="AT106" s="213" t="s">
        <v>138</v>
      </c>
      <c r="AU106" s="213" t="s">
        <v>82</v>
      </c>
      <c r="AV106" s="11" t="s">
        <v>80</v>
      </c>
      <c r="AW106" s="11" t="s">
        <v>36</v>
      </c>
      <c r="AX106" s="11" t="s">
        <v>72</v>
      </c>
      <c r="AY106" s="213" t="s">
        <v>129</v>
      </c>
    </row>
    <row r="107" spans="2:65" s="12" customFormat="1" ht="13.5">
      <c r="B107" s="214"/>
      <c r="C107" s="215"/>
      <c r="D107" s="205" t="s">
        <v>138</v>
      </c>
      <c r="E107" s="216" t="s">
        <v>21</v>
      </c>
      <c r="F107" s="217" t="s">
        <v>158</v>
      </c>
      <c r="G107" s="215"/>
      <c r="H107" s="218">
        <v>66</v>
      </c>
      <c r="I107" s="219"/>
      <c r="J107" s="215"/>
      <c r="K107" s="215"/>
      <c r="L107" s="220"/>
      <c r="M107" s="221"/>
      <c r="N107" s="222"/>
      <c r="O107" s="222"/>
      <c r="P107" s="222"/>
      <c r="Q107" s="222"/>
      <c r="R107" s="222"/>
      <c r="S107" s="222"/>
      <c r="T107" s="223"/>
      <c r="AT107" s="224" t="s">
        <v>138</v>
      </c>
      <c r="AU107" s="224" t="s">
        <v>82</v>
      </c>
      <c r="AV107" s="12" t="s">
        <v>82</v>
      </c>
      <c r="AW107" s="12" t="s">
        <v>36</v>
      </c>
      <c r="AX107" s="12" t="s">
        <v>72</v>
      </c>
      <c r="AY107" s="224" t="s">
        <v>129</v>
      </c>
    </row>
    <row r="108" spans="2:65" s="11" customFormat="1" ht="13.5">
      <c r="B108" s="203"/>
      <c r="C108" s="204"/>
      <c r="D108" s="205" t="s">
        <v>138</v>
      </c>
      <c r="E108" s="206" t="s">
        <v>21</v>
      </c>
      <c r="F108" s="207" t="s">
        <v>153</v>
      </c>
      <c r="G108" s="204"/>
      <c r="H108" s="206" t="s">
        <v>21</v>
      </c>
      <c r="I108" s="208"/>
      <c r="J108" s="204"/>
      <c r="K108" s="204"/>
      <c r="L108" s="209"/>
      <c r="M108" s="210"/>
      <c r="N108" s="211"/>
      <c r="O108" s="211"/>
      <c r="P108" s="211"/>
      <c r="Q108" s="211"/>
      <c r="R108" s="211"/>
      <c r="S108" s="211"/>
      <c r="T108" s="212"/>
      <c r="AT108" s="213" t="s">
        <v>138</v>
      </c>
      <c r="AU108" s="213" t="s">
        <v>82</v>
      </c>
      <c r="AV108" s="11" t="s">
        <v>80</v>
      </c>
      <c r="AW108" s="11" t="s">
        <v>36</v>
      </c>
      <c r="AX108" s="11" t="s">
        <v>72</v>
      </c>
      <c r="AY108" s="213" t="s">
        <v>129</v>
      </c>
    </row>
    <row r="109" spans="2:65" s="12" customFormat="1" ht="13.5">
      <c r="B109" s="214"/>
      <c r="C109" s="215"/>
      <c r="D109" s="205" t="s">
        <v>138</v>
      </c>
      <c r="E109" s="216" t="s">
        <v>21</v>
      </c>
      <c r="F109" s="217" t="s">
        <v>10</v>
      </c>
      <c r="G109" s="215"/>
      <c r="H109" s="218">
        <v>15</v>
      </c>
      <c r="I109" s="219"/>
      <c r="J109" s="215"/>
      <c r="K109" s="215"/>
      <c r="L109" s="220"/>
      <c r="M109" s="221"/>
      <c r="N109" s="222"/>
      <c r="O109" s="222"/>
      <c r="P109" s="222"/>
      <c r="Q109" s="222"/>
      <c r="R109" s="222"/>
      <c r="S109" s="222"/>
      <c r="T109" s="223"/>
      <c r="AT109" s="224" t="s">
        <v>138</v>
      </c>
      <c r="AU109" s="224" t="s">
        <v>82</v>
      </c>
      <c r="AV109" s="12" t="s">
        <v>82</v>
      </c>
      <c r="AW109" s="12" t="s">
        <v>36</v>
      </c>
      <c r="AX109" s="12" t="s">
        <v>72</v>
      </c>
      <c r="AY109" s="224" t="s">
        <v>129</v>
      </c>
    </row>
    <row r="110" spans="2:65" s="13" customFormat="1" ht="13.5">
      <c r="B110" s="225"/>
      <c r="C110" s="226"/>
      <c r="D110" s="205" t="s">
        <v>138</v>
      </c>
      <c r="E110" s="227" t="s">
        <v>21</v>
      </c>
      <c r="F110" s="228" t="s">
        <v>155</v>
      </c>
      <c r="G110" s="226"/>
      <c r="H110" s="229">
        <v>81</v>
      </c>
      <c r="I110" s="230"/>
      <c r="J110" s="226"/>
      <c r="K110" s="226"/>
      <c r="L110" s="231"/>
      <c r="M110" s="232"/>
      <c r="N110" s="233"/>
      <c r="O110" s="233"/>
      <c r="P110" s="233"/>
      <c r="Q110" s="233"/>
      <c r="R110" s="233"/>
      <c r="S110" s="233"/>
      <c r="T110" s="234"/>
      <c r="AT110" s="235" t="s">
        <v>138</v>
      </c>
      <c r="AU110" s="235" t="s">
        <v>82</v>
      </c>
      <c r="AV110" s="13" t="s">
        <v>136</v>
      </c>
      <c r="AW110" s="13" t="s">
        <v>36</v>
      </c>
      <c r="AX110" s="13" t="s">
        <v>80</v>
      </c>
      <c r="AY110" s="235" t="s">
        <v>129</v>
      </c>
    </row>
    <row r="111" spans="2:65" s="1" customFormat="1" ht="16.5" customHeight="1">
      <c r="B111" s="40"/>
      <c r="C111" s="191" t="s">
        <v>146</v>
      </c>
      <c r="D111" s="191" t="s">
        <v>131</v>
      </c>
      <c r="E111" s="192" t="s">
        <v>159</v>
      </c>
      <c r="F111" s="193" t="s">
        <v>160</v>
      </c>
      <c r="G111" s="194" t="s">
        <v>134</v>
      </c>
      <c r="H111" s="195">
        <v>26</v>
      </c>
      <c r="I111" s="196"/>
      <c r="J111" s="197">
        <f>ROUND(I111*H111,2)</f>
        <v>0</v>
      </c>
      <c r="K111" s="193" t="s">
        <v>135</v>
      </c>
      <c r="L111" s="60"/>
      <c r="M111" s="198" t="s">
        <v>21</v>
      </c>
      <c r="N111" s="199" t="s">
        <v>43</v>
      </c>
      <c r="O111" s="41"/>
      <c r="P111" s="200">
        <f>O111*H111</f>
        <v>0</v>
      </c>
      <c r="Q111" s="200">
        <v>0</v>
      </c>
      <c r="R111" s="200">
        <f>Q111*H111</f>
        <v>0</v>
      </c>
      <c r="S111" s="200">
        <v>0.26</v>
      </c>
      <c r="T111" s="201">
        <f>S111*H111</f>
        <v>6.76</v>
      </c>
      <c r="AR111" s="23" t="s">
        <v>136</v>
      </c>
      <c r="AT111" s="23" t="s">
        <v>131</v>
      </c>
      <c r="AU111" s="23" t="s">
        <v>82</v>
      </c>
      <c r="AY111" s="23" t="s">
        <v>129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3" t="s">
        <v>80</v>
      </c>
      <c r="BK111" s="202">
        <f>ROUND(I111*H111,2)</f>
        <v>0</v>
      </c>
      <c r="BL111" s="23" t="s">
        <v>136</v>
      </c>
      <c r="BM111" s="23" t="s">
        <v>161</v>
      </c>
    </row>
    <row r="112" spans="2:65" s="11" customFormat="1" ht="13.5">
      <c r="B112" s="203"/>
      <c r="C112" s="204"/>
      <c r="D112" s="205" t="s">
        <v>138</v>
      </c>
      <c r="E112" s="206" t="s">
        <v>21</v>
      </c>
      <c r="F112" s="207" t="s">
        <v>151</v>
      </c>
      <c r="G112" s="204"/>
      <c r="H112" s="206" t="s">
        <v>21</v>
      </c>
      <c r="I112" s="208"/>
      <c r="J112" s="204"/>
      <c r="K112" s="204"/>
      <c r="L112" s="209"/>
      <c r="M112" s="210"/>
      <c r="N112" s="211"/>
      <c r="O112" s="211"/>
      <c r="P112" s="211"/>
      <c r="Q112" s="211"/>
      <c r="R112" s="211"/>
      <c r="S112" s="211"/>
      <c r="T112" s="212"/>
      <c r="AT112" s="213" t="s">
        <v>138</v>
      </c>
      <c r="AU112" s="213" t="s">
        <v>82</v>
      </c>
      <c r="AV112" s="11" t="s">
        <v>80</v>
      </c>
      <c r="AW112" s="11" t="s">
        <v>36</v>
      </c>
      <c r="AX112" s="11" t="s">
        <v>72</v>
      </c>
      <c r="AY112" s="213" t="s">
        <v>129</v>
      </c>
    </row>
    <row r="113" spans="2:65" s="11" customFormat="1" ht="13.5">
      <c r="B113" s="203"/>
      <c r="C113" s="204"/>
      <c r="D113" s="205" t="s">
        <v>138</v>
      </c>
      <c r="E113" s="206" t="s">
        <v>21</v>
      </c>
      <c r="F113" s="207" t="s">
        <v>152</v>
      </c>
      <c r="G113" s="204"/>
      <c r="H113" s="206" t="s">
        <v>21</v>
      </c>
      <c r="I113" s="208"/>
      <c r="J113" s="204"/>
      <c r="K113" s="204"/>
      <c r="L113" s="209"/>
      <c r="M113" s="210"/>
      <c r="N113" s="211"/>
      <c r="O113" s="211"/>
      <c r="P113" s="211"/>
      <c r="Q113" s="211"/>
      <c r="R113" s="211"/>
      <c r="S113" s="211"/>
      <c r="T113" s="212"/>
      <c r="AT113" s="213" t="s">
        <v>138</v>
      </c>
      <c r="AU113" s="213" t="s">
        <v>82</v>
      </c>
      <c r="AV113" s="11" t="s">
        <v>80</v>
      </c>
      <c r="AW113" s="11" t="s">
        <v>36</v>
      </c>
      <c r="AX113" s="11" t="s">
        <v>72</v>
      </c>
      <c r="AY113" s="213" t="s">
        <v>129</v>
      </c>
    </row>
    <row r="114" spans="2:65" s="12" customFormat="1" ht="13.5">
      <c r="B114" s="214"/>
      <c r="C114" s="215"/>
      <c r="D114" s="205" t="s">
        <v>138</v>
      </c>
      <c r="E114" s="216" t="s">
        <v>21</v>
      </c>
      <c r="F114" s="217" t="s">
        <v>162</v>
      </c>
      <c r="G114" s="215"/>
      <c r="H114" s="218">
        <v>26</v>
      </c>
      <c r="I114" s="219"/>
      <c r="J114" s="215"/>
      <c r="K114" s="215"/>
      <c r="L114" s="220"/>
      <c r="M114" s="221"/>
      <c r="N114" s="222"/>
      <c r="O114" s="222"/>
      <c r="P114" s="222"/>
      <c r="Q114" s="222"/>
      <c r="R114" s="222"/>
      <c r="S114" s="222"/>
      <c r="T114" s="223"/>
      <c r="AT114" s="224" t="s">
        <v>138</v>
      </c>
      <c r="AU114" s="224" t="s">
        <v>82</v>
      </c>
      <c r="AV114" s="12" t="s">
        <v>82</v>
      </c>
      <c r="AW114" s="12" t="s">
        <v>36</v>
      </c>
      <c r="AX114" s="12" t="s">
        <v>80</v>
      </c>
      <c r="AY114" s="224" t="s">
        <v>129</v>
      </c>
    </row>
    <row r="115" spans="2:65" s="1" customFormat="1" ht="25.5" customHeight="1">
      <c r="B115" s="40"/>
      <c r="C115" s="191" t="s">
        <v>163</v>
      </c>
      <c r="D115" s="191" t="s">
        <v>131</v>
      </c>
      <c r="E115" s="192" t="s">
        <v>164</v>
      </c>
      <c r="F115" s="193" t="s">
        <v>165</v>
      </c>
      <c r="G115" s="194" t="s">
        <v>134</v>
      </c>
      <c r="H115" s="195">
        <v>18</v>
      </c>
      <c r="I115" s="196"/>
      <c r="J115" s="197">
        <f>ROUND(I115*H115,2)</f>
        <v>0</v>
      </c>
      <c r="K115" s="193" t="s">
        <v>135</v>
      </c>
      <c r="L115" s="60"/>
      <c r="M115" s="198" t="s">
        <v>21</v>
      </c>
      <c r="N115" s="199" t="s">
        <v>43</v>
      </c>
      <c r="O115" s="41"/>
      <c r="P115" s="200">
        <f>O115*H115</f>
        <v>0</v>
      </c>
      <c r="Q115" s="200">
        <v>0</v>
      </c>
      <c r="R115" s="200">
        <f>Q115*H115</f>
        <v>0</v>
      </c>
      <c r="S115" s="200">
        <v>0.32</v>
      </c>
      <c r="T115" s="201">
        <f>S115*H115</f>
        <v>5.76</v>
      </c>
      <c r="AR115" s="23" t="s">
        <v>136</v>
      </c>
      <c r="AT115" s="23" t="s">
        <v>131</v>
      </c>
      <c r="AU115" s="23" t="s">
        <v>82</v>
      </c>
      <c r="AY115" s="23" t="s">
        <v>129</v>
      </c>
      <c r="BE115" s="202">
        <f>IF(N115="základní",J115,0)</f>
        <v>0</v>
      </c>
      <c r="BF115" s="202">
        <f>IF(N115="snížená",J115,0)</f>
        <v>0</v>
      </c>
      <c r="BG115" s="202">
        <f>IF(N115="zákl. přenesená",J115,0)</f>
        <v>0</v>
      </c>
      <c r="BH115" s="202">
        <f>IF(N115="sníž. přenesená",J115,0)</f>
        <v>0</v>
      </c>
      <c r="BI115" s="202">
        <f>IF(N115="nulová",J115,0)</f>
        <v>0</v>
      </c>
      <c r="BJ115" s="23" t="s">
        <v>80</v>
      </c>
      <c r="BK115" s="202">
        <f>ROUND(I115*H115,2)</f>
        <v>0</v>
      </c>
      <c r="BL115" s="23" t="s">
        <v>136</v>
      </c>
      <c r="BM115" s="23" t="s">
        <v>166</v>
      </c>
    </row>
    <row r="116" spans="2:65" s="11" customFormat="1" ht="13.5">
      <c r="B116" s="203"/>
      <c r="C116" s="204"/>
      <c r="D116" s="205" t="s">
        <v>138</v>
      </c>
      <c r="E116" s="206" t="s">
        <v>21</v>
      </c>
      <c r="F116" s="207" t="s">
        <v>151</v>
      </c>
      <c r="G116" s="204"/>
      <c r="H116" s="206" t="s">
        <v>21</v>
      </c>
      <c r="I116" s="208"/>
      <c r="J116" s="204"/>
      <c r="K116" s="204"/>
      <c r="L116" s="209"/>
      <c r="M116" s="210"/>
      <c r="N116" s="211"/>
      <c r="O116" s="211"/>
      <c r="P116" s="211"/>
      <c r="Q116" s="211"/>
      <c r="R116" s="211"/>
      <c r="S116" s="211"/>
      <c r="T116" s="212"/>
      <c r="AT116" s="213" t="s">
        <v>138</v>
      </c>
      <c r="AU116" s="213" t="s">
        <v>82</v>
      </c>
      <c r="AV116" s="11" t="s">
        <v>80</v>
      </c>
      <c r="AW116" s="11" t="s">
        <v>36</v>
      </c>
      <c r="AX116" s="11" t="s">
        <v>72</v>
      </c>
      <c r="AY116" s="213" t="s">
        <v>129</v>
      </c>
    </row>
    <row r="117" spans="2:65" s="11" customFormat="1" ht="13.5">
      <c r="B117" s="203"/>
      <c r="C117" s="204"/>
      <c r="D117" s="205" t="s">
        <v>138</v>
      </c>
      <c r="E117" s="206" t="s">
        <v>21</v>
      </c>
      <c r="F117" s="207" t="s">
        <v>167</v>
      </c>
      <c r="G117" s="204"/>
      <c r="H117" s="206" t="s">
        <v>21</v>
      </c>
      <c r="I117" s="208"/>
      <c r="J117" s="204"/>
      <c r="K117" s="204"/>
      <c r="L117" s="209"/>
      <c r="M117" s="210"/>
      <c r="N117" s="211"/>
      <c r="O117" s="211"/>
      <c r="P117" s="211"/>
      <c r="Q117" s="211"/>
      <c r="R117" s="211"/>
      <c r="S117" s="211"/>
      <c r="T117" s="212"/>
      <c r="AT117" s="213" t="s">
        <v>138</v>
      </c>
      <c r="AU117" s="213" t="s">
        <v>82</v>
      </c>
      <c r="AV117" s="11" t="s">
        <v>80</v>
      </c>
      <c r="AW117" s="11" t="s">
        <v>36</v>
      </c>
      <c r="AX117" s="11" t="s">
        <v>72</v>
      </c>
      <c r="AY117" s="213" t="s">
        <v>129</v>
      </c>
    </row>
    <row r="118" spans="2:65" s="12" customFormat="1" ht="13.5">
      <c r="B118" s="214"/>
      <c r="C118" s="215"/>
      <c r="D118" s="205" t="s">
        <v>138</v>
      </c>
      <c r="E118" s="216" t="s">
        <v>21</v>
      </c>
      <c r="F118" s="217" t="s">
        <v>168</v>
      </c>
      <c r="G118" s="215"/>
      <c r="H118" s="218">
        <v>18</v>
      </c>
      <c r="I118" s="219"/>
      <c r="J118" s="215"/>
      <c r="K118" s="215"/>
      <c r="L118" s="220"/>
      <c r="M118" s="221"/>
      <c r="N118" s="222"/>
      <c r="O118" s="222"/>
      <c r="P118" s="222"/>
      <c r="Q118" s="222"/>
      <c r="R118" s="222"/>
      <c r="S118" s="222"/>
      <c r="T118" s="223"/>
      <c r="AT118" s="224" t="s">
        <v>138</v>
      </c>
      <c r="AU118" s="224" t="s">
        <v>82</v>
      </c>
      <c r="AV118" s="12" t="s">
        <v>82</v>
      </c>
      <c r="AW118" s="12" t="s">
        <v>36</v>
      </c>
      <c r="AX118" s="12" t="s">
        <v>80</v>
      </c>
      <c r="AY118" s="224" t="s">
        <v>129</v>
      </c>
    </row>
    <row r="119" spans="2:65" s="1" customFormat="1" ht="25.5" customHeight="1">
      <c r="B119" s="40"/>
      <c r="C119" s="191" t="s">
        <v>169</v>
      </c>
      <c r="D119" s="191" t="s">
        <v>131</v>
      </c>
      <c r="E119" s="192" t="s">
        <v>164</v>
      </c>
      <c r="F119" s="193" t="s">
        <v>165</v>
      </c>
      <c r="G119" s="194" t="s">
        <v>134</v>
      </c>
      <c r="H119" s="195">
        <v>50</v>
      </c>
      <c r="I119" s="196"/>
      <c r="J119" s="197">
        <f>ROUND(I119*H119,2)</f>
        <v>0</v>
      </c>
      <c r="K119" s="193" t="s">
        <v>135</v>
      </c>
      <c r="L119" s="60"/>
      <c r="M119" s="198" t="s">
        <v>21</v>
      </c>
      <c r="N119" s="199" t="s">
        <v>43</v>
      </c>
      <c r="O119" s="41"/>
      <c r="P119" s="200">
        <f>O119*H119</f>
        <v>0</v>
      </c>
      <c r="Q119" s="200">
        <v>0</v>
      </c>
      <c r="R119" s="200">
        <f>Q119*H119</f>
        <v>0</v>
      </c>
      <c r="S119" s="200">
        <v>0.32</v>
      </c>
      <c r="T119" s="201">
        <f>S119*H119</f>
        <v>16</v>
      </c>
      <c r="AR119" s="23" t="s">
        <v>136</v>
      </c>
      <c r="AT119" s="23" t="s">
        <v>131</v>
      </c>
      <c r="AU119" s="23" t="s">
        <v>82</v>
      </c>
      <c r="AY119" s="23" t="s">
        <v>129</v>
      </c>
      <c r="BE119" s="202">
        <f>IF(N119="základní",J119,0)</f>
        <v>0</v>
      </c>
      <c r="BF119" s="202">
        <f>IF(N119="snížená",J119,0)</f>
        <v>0</v>
      </c>
      <c r="BG119" s="202">
        <f>IF(N119="zákl. přenesená",J119,0)</f>
        <v>0</v>
      </c>
      <c r="BH119" s="202">
        <f>IF(N119="sníž. přenesená",J119,0)</f>
        <v>0</v>
      </c>
      <c r="BI119" s="202">
        <f>IF(N119="nulová",J119,0)</f>
        <v>0</v>
      </c>
      <c r="BJ119" s="23" t="s">
        <v>80</v>
      </c>
      <c r="BK119" s="202">
        <f>ROUND(I119*H119,2)</f>
        <v>0</v>
      </c>
      <c r="BL119" s="23" t="s">
        <v>136</v>
      </c>
      <c r="BM119" s="23" t="s">
        <v>170</v>
      </c>
    </row>
    <row r="120" spans="2:65" s="11" customFormat="1" ht="13.5">
      <c r="B120" s="203"/>
      <c r="C120" s="204"/>
      <c r="D120" s="205" t="s">
        <v>138</v>
      </c>
      <c r="E120" s="206" t="s">
        <v>21</v>
      </c>
      <c r="F120" s="207" t="s">
        <v>151</v>
      </c>
      <c r="G120" s="204"/>
      <c r="H120" s="206" t="s">
        <v>21</v>
      </c>
      <c r="I120" s="208"/>
      <c r="J120" s="204"/>
      <c r="K120" s="204"/>
      <c r="L120" s="209"/>
      <c r="M120" s="210"/>
      <c r="N120" s="211"/>
      <c r="O120" s="211"/>
      <c r="P120" s="211"/>
      <c r="Q120" s="211"/>
      <c r="R120" s="211"/>
      <c r="S120" s="211"/>
      <c r="T120" s="212"/>
      <c r="AT120" s="213" t="s">
        <v>138</v>
      </c>
      <c r="AU120" s="213" t="s">
        <v>82</v>
      </c>
      <c r="AV120" s="11" t="s">
        <v>80</v>
      </c>
      <c r="AW120" s="11" t="s">
        <v>36</v>
      </c>
      <c r="AX120" s="11" t="s">
        <v>72</v>
      </c>
      <c r="AY120" s="213" t="s">
        <v>129</v>
      </c>
    </row>
    <row r="121" spans="2:65" s="11" customFormat="1" ht="13.5">
      <c r="B121" s="203"/>
      <c r="C121" s="204"/>
      <c r="D121" s="205" t="s">
        <v>138</v>
      </c>
      <c r="E121" s="206" t="s">
        <v>21</v>
      </c>
      <c r="F121" s="207" t="s">
        <v>171</v>
      </c>
      <c r="G121" s="204"/>
      <c r="H121" s="206" t="s">
        <v>21</v>
      </c>
      <c r="I121" s="208"/>
      <c r="J121" s="204"/>
      <c r="K121" s="204"/>
      <c r="L121" s="209"/>
      <c r="M121" s="210"/>
      <c r="N121" s="211"/>
      <c r="O121" s="211"/>
      <c r="P121" s="211"/>
      <c r="Q121" s="211"/>
      <c r="R121" s="211"/>
      <c r="S121" s="211"/>
      <c r="T121" s="212"/>
      <c r="AT121" s="213" t="s">
        <v>138</v>
      </c>
      <c r="AU121" s="213" t="s">
        <v>82</v>
      </c>
      <c r="AV121" s="11" t="s">
        <v>80</v>
      </c>
      <c r="AW121" s="11" t="s">
        <v>36</v>
      </c>
      <c r="AX121" s="11" t="s">
        <v>72</v>
      </c>
      <c r="AY121" s="213" t="s">
        <v>129</v>
      </c>
    </row>
    <row r="122" spans="2:65" s="12" customFormat="1" ht="13.5">
      <c r="B122" s="214"/>
      <c r="C122" s="215"/>
      <c r="D122" s="205" t="s">
        <v>138</v>
      </c>
      <c r="E122" s="216" t="s">
        <v>21</v>
      </c>
      <c r="F122" s="217" t="s">
        <v>172</v>
      </c>
      <c r="G122" s="215"/>
      <c r="H122" s="218">
        <v>50</v>
      </c>
      <c r="I122" s="219"/>
      <c r="J122" s="215"/>
      <c r="K122" s="215"/>
      <c r="L122" s="220"/>
      <c r="M122" s="221"/>
      <c r="N122" s="222"/>
      <c r="O122" s="222"/>
      <c r="P122" s="222"/>
      <c r="Q122" s="222"/>
      <c r="R122" s="222"/>
      <c r="S122" s="222"/>
      <c r="T122" s="223"/>
      <c r="AT122" s="224" t="s">
        <v>138</v>
      </c>
      <c r="AU122" s="224" t="s">
        <v>82</v>
      </c>
      <c r="AV122" s="12" t="s">
        <v>82</v>
      </c>
      <c r="AW122" s="12" t="s">
        <v>36</v>
      </c>
      <c r="AX122" s="12" t="s">
        <v>80</v>
      </c>
      <c r="AY122" s="224" t="s">
        <v>129</v>
      </c>
    </row>
    <row r="123" spans="2:65" s="1" customFormat="1" ht="16.5" customHeight="1">
      <c r="B123" s="40"/>
      <c r="C123" s="191" t="s">
        <v>173</v>
      </c>
      <c r="D123" s="191" t="s">
        <v>131</v>
      </c>
      <c r="E123" s="192" t="s">
        <v>174</v>
      </c>
      <c r="F123" s="193" t="s">
        <v>175</v>
      </c>
      <c r="G123" s="194" t="s">
        <v>134</v>
      </c>
      <c r="H123" s="195">
        <v>169</v>
      </c>
      <c r="I123" s="196"/>
      <c r="J123" s="197">
        <f>ROUND(I123*H123,2)</f>
        <v>0</v>
      </c>
      <c r="K123" s="193" t="s">
        <v>135</v>
      </c>
      <c r="L123" s="60"/>
      <c r="M123" s="198" t="s">
        <v>21</v>
      </c>
      <c r="N123" s="199" t="s">
        <v>43</v>
      </c>
      <c r="O123" s="41"/>
      <c r="P123" s="200">
        <f>O123*H123</f>
        <v>0</v>
      </c>
      <c r="Q123" s="200">
        <v>0</v>
      </c>
      <c r="R123" s="200">
        <f>Q123*H123</f>
        <v>0</v>
      </c>
      <c r="S123" s="200">
        <v>0.28999999999999998</v>
      </c>
      <c r="T123" s="201">
        <f>S123*H123</f>
        <v>49.01</v>
      </c>
      <c r="AR123" s="23" t="s">
        <v>136</v>
      </c>
      <c r="AT123" s="23" t="s">
        <v>131</v>
      </c>
      <c r="AU123" s="23" t="s">
        <v>82</v>
      </c>
      <c r="AY123" s="23" t="s">
        <v>129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3" t="s">
        <v>80</v>
      </c>
      <c r="BK123" s="202">
        <f>ROUND(I123*H123,2)</f>
        <v>0</v>
      </c>
      <c r="BL123" s="23" t="s">
        <v>136</v>
      </c>
      <c r="BM123" s="23" t="s">
        <v>176</v>
      </c>
    </row>
    <row r="124" spans="2:65" s="11" customFormat="1" ht="13.5">
      <c r="B124" s="203"/>
      <c r="C124" s="204"/>
      <c r="D124" s="205" t="s">
        <v>138</v>
      </c>
      <c r="E124" s="206" t="s">
        <v>21</v>
      </c>
      <c r="F124" s="207" t="s">
        <v>151</v>
      </c>
      <c r="G124" s="204"/>
      <c r="H124" s="206" t="s">
        <v>21</v>
      </c>
      <c r="I124" s="208"/>
      <c r="J124" s="204"/>
      <c r="K124" s="204"/>
      <c r="L124" s="209"/>
      <c r="M124" s="210"/>
      <c r="N124" s="211"/>
      <c r="O124" s="211"/>
      <c r="P124" s="211"/>
      <c r="Q124" s="211"/>
      <c r="R124" s="211"/>
      <c r="S124" s="211"/>
      <c r="T124" s="212"/>
      <c r="AT124" s="213" t="s">
        <v>138</v>
      </c>
      <c r="AU124" s="213" t="s">
        <v>82</v>
      </c>
      <c r="AV124" s="11" t="s">
        <v>80</v>
      </c>
      <c r="AW124" s="11" t="s">
        <v>36</v>
      </c>
      <c r="AX124" s="11" t="s">
        <v>72</v>
      </c>
      <c r="AY124" s="213" t="s">
        <v>129</v>
      </c>
    </row>
    <row r="125" spans="2:65" s="12" customFormat="1" ht="13.5">
      <c r="B125" s="214"/>
      <c r="C125" s="215"/>
      <c r="D125" s="205" t="s">
        <v>138</v>
      </c>
      <c r="E125" s="216" t="s">
        <v>21</v>
      </c>
      <c r="F125" s="217" t="s">
        <v>177</v>
      </c>
      <c r="G125" s="215"/>
      <c r="H125" s="218">
        <v>26</v>
      </c>
      <c r="I125" s="219"/>
      <c r="J125" s="215"/>
      <c r="K125" s="215"/>
      <c r="L125" s="220"/>
      <c r="M125" s="221"/>
      <c r="N125" s="222"/>
      <c r="O125" s="222"/>
      <c r="P125" s="222"/>
      <c r="Q125" s="222"/>
      <c r="R125" s="222"/>
      <c r="S125" s="222"/>
      <c r="T125" s="223"/>
      <c r="AT125" s="224" t="s">
        <v>138</v>
      </c>
      <c r="AU125" s="224" t="s">
        <v>82</v>
      </c>
      <c r="AV125" s="12" t="s">
        <v>82</v>
      </c>
      <c r="AW125" s="12" t="s">
        <v>36</v>
      </c>
      <c r="AX125" s="12" t="s">
        <v>72</v>
      </c>
      <c r="AY125" s="224" t="s">
        <v>129</v>
      </c>
    </row>
    <row r="126" spans="2:65" s="11" customFormat="1" ht="13.5">
      <c r="B126" s="203"/>
      <c r="C126" s="204"/>
      <c r="D126" s="205" t="s">
        <v>138</v>
      </c>
      <c r="E126" s="206" t="s">
        <v>21</v>
      </c>
      <c r="F126" s="207" t="s">
        <v>178</v>
      </c>
      <c r="G126" s="204"/>
      <c r="H126" s="206" t="s">
        <v>21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138</v>
      </c>
      <c r="AU126" s="213" t="s">
        <v>82</v>
      </c>
      <c r="AV126" s="11" t="s">
        <v>80</v>
      </c>
      <c r="AW126" s="11" t="s">
        <v>36</v>
      </c>
      <c r="AX126" s="11" t="s">
        <v>72</v>
      </c>
      <c r="AY126" s="213" t="s">
        <v>129</v>
      </c>
    </row>
    <row r="127" spans="2:65" s="12" customFormat="1" ht="13.5">
      <c r="B127" s="214"/>
      <c r="C127" s="215"/>
      <c r="D127" s="205" t="s">
        <v>138</v>
      </c>
      <c r="E127" s="216" t="s">
        <v>21</v>
      </c>
      <c r="F127" s="217" t="s">
        <v>179</v>
      </c>
      <c r="G127" s="215"/>
      <c r="H127" s="218">
        <v>38</v>
      </c>
      <c r="I127" s="219"/>
      <c r="J127" s="215"/>
      <c r="K127" s="215"/>
      <c r="L127" s="220"/>
      <c r="M127" s="221"/>
      <c r="N127" s="222"/>
      <c r="O127" s="222"/>
      <c r="P127" s="222"/>
      <c r="Q127" s="222"/>
      <c r="R127" s="222"/>
      <c r="S127" s="222"/>
      <c r="T127" s="223"/>
      <c r="AT127" s="224" t="s">
        <v>138</v>
      </c>
      <c r="AU127" s="224" t="s">
        <v>82</v>
      </c>
      <c r="AV127" s="12" t="s">
        <v>82</v>
      </c>
      <c r="AW127" s="12" t="s">
        <v>36</v>
      </c>
      <c r="AX127" s="12" t="s">
        <v>72</v>
      </c>
      <c r="AY127" s="224" t="s">
        <v>129</v>
      </c>
    </row>
    <row r="128" spans="2:65" s="11" customFormat="1" ht="13.5">
      <c r="B128" s="203"/>
      <c r="C128" s="204"/>
      <c r="D128" s="205" t="s">
        <v>138</v>
      </c>
      <c r="E128" s="206" t="s">
        <v>21</v>
      </c>
      <c r="F128" s="207" t="s">
        <v>180</v>
      </c>
      <c r="G128" s="204"/>
      <c r="H128" s="206" t="s">
        <v>21</v>
      </c>
      <c r="I128" s="208"/>
      <c r="J128" s="204"/>
      <c r="K128" s="204"/>
      <c r="L128" s="209"/>
      <c r="M128" s="210"/>
      <c r="N128" s="211"/>
      <c r="O128" s="211"/>
      <c r="P128" s="211"/>
      <c r="Q128" s="211"/>
      <c r="R128" s="211"/>
      <c r="S128" s="211"/>
      <c r="T128" s="212"/>
      <c r="AT128" s="213" t="s">
        <v>138</v>
      </c>
      <c r="AU128" s="213" t="s">
        <v>82</v>
      </c>
      <c r="AV128" s="11" t="s">
        <v>80</v>
      </c>
      <c r="AW128" s="11" t="s">
        <v>36</v>
      </c>
      <c r="AX128" s="11" t="s">
        <v>72</v>
      </c>
      <c r="AY128" s="213" t="s">
        <v>129</v>
      </c>
    </row>
    <row r="129" spans="2:65" s="12" customFormat="1" ht="13.5">
      <c r="B129" s="214"/>
      <c r="C129" s="215"/>
      <c r="D129" s="205" t="s">
        <v>138</v>
      </c>
      <c r="E129" s="216" t="s">
        <v>21</v>
      </c>
      <c r="F129" s="217" t="s">
        <v>181</v>
      </c>
      <c r="G129" s="215"/>
      <c r="H129" s="218">
        <v>105</v>
      </c>
      <c r="I129" s="219"/>
      <c r="J129" s="215"/>
      <c r="K129" s="215"/>
      <c r="L129" s="220"/>
      <c r="M129" s="221"/>
      <c r="N129" s="222"/>
      <c r="O129" s="222"/>
      <c r="P129" s="222"/>
      <c r="Q129" s="222"/>
      <c r="R129" s="222"/>
      <c r="S129" s="222"/>
      <c r="T129" s="223"/>
      <c r="AT129" s="224" t="s">
        <v>138</v>
      </c>
      <c r="AU129" s="224" t="s">
        <v>82</v>
      </c>
      <c r="AV129" s="12" t="s">
        <v>82</v>
      </c>
      <c r="AW129" s="12" t="s">
        <v>36</v>
      </c>
      <c r="AX129" s="12" t="s">
        <v>72</v>
      </c>
      <c r="AY129" s="224" t="s">
        <v>129</v>
      </c>
    </row>
    <row r="130" spans="2:65" s="13" customFormat="1" ht="13.5">
      <c r="B130" s="225"/>
      <c r="C130" s="226"/>
      <c r="D130" s="205" t="s">
        <v>138</v>
      </c>
      <c r="E130" s="227" t="s">
        <v>21</v>
      </c>
      <c r="F130" s="228" t="s">
        <v>155</v>
      </c>
      <c r="G130" s="226"/>
      <c r="H130" s="229">
        <v>169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AT130" s="235" t="s">
        <v>138</v>
      </c>
      <c r="AU130" s="235" t="s">
        <v>82</v>
      </c>
      <c r="AV130" s="13" t="s">
        <v>136</v>
      </c>
      <c r="AW130" s="13" t="s">
        <v>36</v>
      </c>
      <c r="AX130" s="13" t="s">
        <v>80</v>
      </c>
      <c r="AY130" s="235" t="s">
        <v>129</v>
      </c>
    </row>
    <row r="131" spans="2:65" s="1" customFormat="1" ht="16.5" customHeight="1">
      <c r="B131" s="40"/>
      <c r="C131" s="191" t="s">
        <v>182</v>
      </c>
      <c r="D131" s="191" t="s">
        <v>131</v>
      </c>
      <c r="E131" s="192" t="s">
        <v>183</v>
      </c>
      <c r="F131" s="193" t="s">
        <v>184</v>
      </c>
      <c r="G131" s="194" t="s">
        <v>134</v>
      </c>
      <c r="H131" s="195">
        <v>212</v>
      </c>
      <c r="I131" s="196"/>
      <c r="J131" s="197">
        <f>ROUND(I131*H131,2)</f>
        <v>0</v>
      </c>
      <c r="K131" s="193" t="s">
        <v>135</v>
      </c>
      <c r="L131" s="60"/>
      <c r="M131" s="198" t="s">
        <v>21</v>
      </c>
      <c r="N131" s="199" t="s">
        <v>43</v>
      </c>
      <c r="O131" s="41"/>
      <c r="P131" s="200">
        <f>O131*H131</f>
        <v>0</v>
      </c>
      <c r="Q131" s="200">
        <v>0</v>
      </c>
      <c r="R131" s="200">
        <f>Q131*H131</f>
        <v>0</v>
      </c>
      <c r="S131" s="200">
        <v>0.44</v>
      </c>
      <c r="T131" s="201">
        <f>S131*H131</f>
        <v>93.28</v>
      </c>
      <c r="AR131" s="23" t="s">
        <v>136</v>
      </c>
      <c r="AT131" s="23" t="s">
        <v>131</v>
      </c>
      <c r="AU131" s="23" t="s">
        <v>82</v>
      </c>
      <c r="AY131" s="23" t="s">
        <v>129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23" t="s">
        <v>80</v>
      </c>
      <c r="BK131" s="202">
        <f>ROUND(I131*H131,2)</f>
        <v>0</v>
      </c>
      <c r="BL131" s="23" t="s">
        <v>136</v>
      </c>
      <c r="BM131" s="23" t="s">
        <v>185</v>
      </c>
    </row>
    <row r="132" spans="2:65" s="11" customFormat="1" ht="13.5">
      <c r="B132" s="203"/>
      <c r="C132" s="204"/>
      <c r="D132" s="205" t="s">
        <v>138</v>
      </c>
      <c r="E132" s="206" t="s">
        <v>21</v>
      </c>
      <c r="F132" s="207" t="s">
        <v>151</v>
      </c>
      <c r="G132" s="204"/>
      <c r="H132" s="206" t="s">
        <v>21</v>
      </c>
      <c r="I132" s="208"/>
      <c r="J132" s="204"/>
      <c r="K132" s="204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138</v>
      </c>
      <c r="AU132" s="213" t="s">
        <v>82</v>
      </c>
      <c r="AV132" s="11" t="s">
        <v>80</v>
      </c>
      <c r="AW132" s="11" t="s">
        <v>36</v>
      </c>
      <c r="AX132" s="11" t="s">
        <v>72</v>
      </c>
      <c r="AY132" s="213" t="s">
        <v>129</v>
      </c>
    </row>
    <row r="133" spans="2:65" s="12" customFormat="1" ht="13.5">
      <c r="B133" s="214"/>
      <c r="C133" s="215"/>
      <c r="D133" s="205" t="s">
        <v>138</v>
      </c>
      <c r="E133" s="216" t="s">
        <v>21</v>
      </c>
      <c r="F133" s="217" t="s">
        <v>186</v>
      </c>
      <c r="G133" s="215"/>
      <c r="H133" s="218">
        <v>212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138</v>
      </c>
      <c r="AU133" s="224" t="s">
        <v>82</v>
      </c>
      <c r="AV133" s="12" t="s">
        <v>82</v>
      </c>
      <c r="AW133" s="12" t="s">
        <v>36</v>
      </c>
      <c r="AX133" s="12" t="s">
        <v>80</v>
      </c>
      <c r="AY133" s="224" t="s">
        <v>129</v>
      </c>
    </row>
    <row r="134" spans="2:65" s="1" customFormat="1" ht="16.5" customHeight="1">
      <c r="B134" s="40"/>
      <c r="C134" s="191" t="s">
        <v>187</v>
      </c>
      <c r="D134" s="191" t="s">
        <v>131</v>
      </c>
      <c r="E134" s="192" t="s">
        <v>188</v>
      </c>
      <c r="F134" s="193" t="s">
        <v>189</v>
      </c>
      <c r="G134" s="194" t="s">
        <v>134</v>
      </c>
      <c r="H134" s="195">
        <v>275</v>
      </c>
      <c r="I134" s="196"/>
      <c r="J134" s="197">
        <f>ROUND(I134*H134,2)</f>
        <v>0</v>
      </c>
      <c r="K134" s="193" t="s">
        <v>135</v>
      </c>
      <c r="L134" s="60"/>
      <c r="M134" s="198" t="s">
        <v>21</v>
      </c>
      <c r="N134" s="199" t="s">
        <v>43</v>
      </c>
      <c r="O134" s="41"/>
      <c r="P134" s="200">
        <f>O134*H134</f>
        <v>0</v>
      </c>
      <c r="Q134" s="200">
        <v>0</v>
      </c>
      <c r="R134" s="200">
        <f>Q134*H134</f>
        <v>0</v>
      </c>
      <c r="S134" s="200">
        <v>9.8000000000000004E-2</v>
      </c>
      <c r="T134" s="201">
        <f>S134*H134</f>
        <v>26.95</v>
      </c>
      <c r="AR134" s="23" t="s">
        <v>136</v>
      </c>
      <c r="AT134" s="23" t="s">
        <v>131</v>
      </c>
      <c r="AU134" s="23" t="s">
        <v>82</v>
      </c>
      <c r="AY134" s="23" t="s">
        <v>129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23" t="s">
        <v>80</v>
      </c>
      <c r="BK134" s="202">
        <f>ROUND(I134*H134,2)</f>
        <v>0</v>
      </c>
      <c r="BL134" s="23" t="s">
        <v>136</v>
      </c>
      <c r="BM134" s="23" t="s">
        <v>190</v>
      </c>
    </row>
    <row r="135" spans="2:65" s="11" customFormat="1" ht="13.5">
      <c r="B135" s="203"/>
      <c r="C135" s="204"/>
      <c r="D135" s="205" t="s">
        <v>138</v>
      </c>
      <c r="E135" s="206" t="s">
        <v>21</v>
      </c>
      <c r="F135" s="207" t="s">
        <v>151</v>
      </c>
      <c r="G135" s="204"/>
      <c r="H135" s="206" t="s">
        <v>21</v>
      </c>
      <c r="I135" s="208"/>
      <c r="J135" s="204"/>
      <c r="K135" s="204"/>
      <c r="L135" s="209"/>
      <c r="M135" s="210"/>
      <c r="N135" s="211"/>
      <c r="O135" s="211"/>
      <c r="P135" s="211"/>
      <c r="Q135" s="211"/>
      <c r="R135" s="211"/>
      <c r="S135" s="211"/>
      <c r="T135" s="212"/>
      <c r="AT135" s="213" t="s">
        <v>138</v>
      </c>
      <c r="AU135" s="213" t="s">
        <v>82</v>
      </c>
      <c r="AV135" s="11" t="s">
        <v>80</v>
      </c>
      <c r="AW135" s="11" t="s">
        <v>36</v>
      </c>
      <c r="AX135" s="11" t="s">
        <v>72</v>
      </c>
      <c r="AY135" s="213" t="s">
        <v>129</v>
      </c>
    </row>
    <row r="136" spans="2:65" s="12" customFormat="1" ht="13.5">
      <c r="B136" s="214"/>
      <c r="C136" s="215"/>
      <c r="D136" s="205" t="s">
        <v>138</v>
      </c>
      <c r="E136" s="216" t="s">
        <v>21</v>
      </c>
      <c r="F136" s="217" t="s">
        <v>191</v>
      </c>
      <c r="G136" s="215"/>
      <c r="H136" s="218">
        <v>275</v>
      </c>
      <c r="I136" s="219"/>
      <c r="J136" s="215"/>
      <c r="K136" s="215"/>
      <c r="L136" s="220"/>
      <c r="M136" s="221"/>
      <c r="N136" s="222"/>
      <c r="O136" s="222"/>
      <c r="P136" s="222"/>
      <c r="Q136" s="222"/>
      <c r="R136" s="222"/>
      <c r="S136" s="222"/>
      <c r="T136" s="223"/>
      <c r="AT136" s="224" t="s">
        <v>138</v>
      </c>
      <c r="AU136" s="224" t="s">
        <v>82</v>
      </c>
      <c r="AV136" s="12" t="s">
        <v>82</v>
      </c>
      <c r="AW136" s="12" t="s">
        <v>36</v>
      </c>
      <c r="AX136" s="12" t="s">
        <v>80</v>
      </c>
      <c r="AY136" s="224" t="s">
        <v>129</v>
      </c>
    </row>
    <row r="137" spans="2:65" s="1" customFormat="1" ht="25.5" customHeight="1">
      <c r="B137" s="40"/>
      <c r="C137" s="191" t="s">
        <v>192</v>
      </c>
      <c r="D137" s="191" t="s">
        <v>131</v>
      </c>
      <c r="E137" s="192" t="s">
        <v>193</v>
      </c>
      <c r="F137" s="193" t="s">
        <v>194</v>
      </c>
      <c r="G137" s="194" t="s">
        <v>134</v>
      </c>
      <c r="H137" s="195">
        <v>275</v>
      </c>
      <c r="I137" s="196"/>
      <c r="J137" s="197">
        <f>ROUND(I137*H137,2)</f>
        <v>0</v>
      </c>
      <c r="K137" s="193" t="s">
        <v>135</v>
      </c>
      <c r="L137" s="60"/>
      <c r="M137" s="198" t="s">
        <v>21</v>
      </c>
      <c r="N137" s="199" t="s">
        <v>43</v>
      </c>
      <c r="O137" s="41"/>
      <c r="P137" s="200">
        <f>O137*H137</f>
        <v>0</v>
      </c>
      <c r="Q137" s="200">
        <v>8.0000000000000007E-5</v>
      </c>
      <c r="R137" s="200">
        <f>Q137*H137</f>
        <v>2.2000000000000002E-2</v>
      </c>
      <c r="S137" s="200">
        <v>0.25600000000000001</v>
      </c>
      <c r="T137" s="201">
        <f>S137*H137</f>
        <v>70.400000000000006</v>
      </c>
      <c r="AR137" s="23" t="s">
        <v>136</v>
      </c>
      <c r="AT137" s="23" t="s">
        <v>131</v>
      </c>
      <c r="AU137" s="23" t="s">
        <v>82</v>
      </c>
      <c r="AY137" s="23" t="s">
        <v>129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23" t="s">
        <v>80</v>
      </c>
      <c r="BK137" s="202">
        <f>ROUND(I137*H137,2)</f>
        <v>0</v>
      </c>
      <c r="BL137" s="23" t="s">
        <v>136</v>
      </c>
      <c r="BM137" s="23" t="s">
        <v>195</v>
      </c>
    </row>
    <row r="138" spans="2:65" s="11" customFormat="1" ht="13.5">
      <c r="B138" s="203"/>
      <c r="C138" s="204"/>
      <c r="D138" s="205" t="s">
        <v>138</v>
      </c>
      <c r="E138" s="206" t="s">
        <v>21</v>
      </c>
      <c r="F138" s="207" t="s">
        <v>151</v>
      </c>
      <c r="G138" s="204"/>
      <c r="H138" s="206" t="s">
        <v>21</v>
      </c>
      <c r="I138" s="208"/>
      <c r="J138" s="204"/>
      <c r="K138" s="204"/>
      <c r="L138" s="209"/>
      <c r="M138" s="210"/>
      <c r="N138" s="211"/>
      <c r="O138" s="211"/>
      <c r="P138" s="211"/>
      <c r="Q138" s="211"/>
      <c r="R138" s="211"/>
      <c r="S138" s="211"/>
      <c r="T138" s="212"/>
      <c r="AT138" s="213" t="s">
        <v>138</v>
      </c>
      <c r="AU138" s="213" t="s">
        <v>82</v>
      </c>
      <c r="AV138" s="11" t="s">
        <v>80</v>
      </c>
      <c r="AW138" s="11" t="s">
        <v>36</v>
      </c>
      <c r="AX138" s="11" t="s">
        <v>72</v>
      </c>
      <c r="AY138" s="213" t="s">
        <v>129</v>
      </c>
    </row>
    <row r="139" spans="2:65" s="12" customFormat="1" ht="13.5">
      <c r="B139" s="214"/>
      <c r="C139" s="215"/>
      <c r="D139" s="205" t="s">
        <v>138</v>
      </c>
      <c r="E139" s="216" t="s">
        <v>21</v>
      </c>
      <c r="F139" s="217" t="s">
        <v>191</v>
      </c>
      <c r="G139" s="215"/>
      <c r="H139" s="218">
        <v>275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138</v>
      </c>
      <c r="AU139" s="224" t="s">
        <v>82</v>
      </c>
      <c r="AV139" s="12" t="s">
        <v>82</v>
      </c>
      <c r="AW139" s="12" t="s">
        <v>36</v>
      </c>
      <c r="AX139" s="12" t="s">
        <v>80</v>
      </c>
      <c r="AY139" s="224" t="s">
        <v>129</v>
      </c>
    </row>
    <row r="140" spans="2:65" s="1" customFormat="1" ht="16.5" customHeight="1">
      <c r="B140" s="40"/>
      <c r="C140" s="191" t="s">
        <v>196</v>
      </c>
      <c r="D140" s="191" t="s">
        <v>131</v>
      </c>
      <c r="E140" s="192" t="s">
        <v>197</v>
      </c>
      <c r="F140" s="193" t="s">
        <v>198</v>
      </c>
      <c r="G140" s="194" t="s">
        <v>199</v>
      </c>
      <c r="H140" s="195">
        <v>38</v>
      </c>
      <c r="I140" s="196"/>
      <c r="J140" s="197">
        <f>ROUND(I140*H140,2)</f>
        <v>0</v>
      </c>
      <c r="K140" s="193" t="s">
        <v>135</v>
      </c>
      <c r="L140" s="60"/>
      <c r="M140" s="198" t="s">
        <v>21</v>
      </c>
      <c r="N140" s="199" t="s">
        <v>43</v>
      </c>
      <c r="O140" s="41"/>
      <c r="P140" s="200">
        <f>O140*H140</f>
        <v>0</v>
      </c>
      <c r="Q140" s="200">
        <v>0</v>
      </c>
      <c r="R140" s="200">
        <f>Q140*H140</f>
        <v>0</v>
      </c>
      <c r="S140" s="200">
        <v>0.20499999999999999</v>
      </c>
      <c r="T140" s="201">
        <f>S140*H140</f>
        <v>7.7899999999999991</v>
      </c>
      <c r="AR140" s="23" t="s">
        <v>136</v>
      </c>
      <c r="AT140" s="23" t="s">
        <v>131</v>
      </c>
      <c r="AU140" s="23" t="s">
        <v>82</v>
      </c>
      <c r="AY140" s="23" t="s">
        <v>129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23" t="s">
        <v>80</v>
      </c>
      <c r="BK140" s="202">
        <f>ROUND(I140*H140,2)</f>
        <v>0</v>
      </c>
      <c r="BL140" s="23" t="s">
        <v>136</v>
      </c>
      <c r="BM140" s="23" t="s">
        <v>200</v>
      </c>
    </row>
    <row r="141" spans="2:65" s="11" customFormat="1" ht="13.5">
      <c r="B141" s="203"/>
      <c r="C141" s="204"/>
      <c r="D141" s="205" t="s">
        <v>138</v>
      </c>
      <c r="E141" s="206" t="s">
        <v>21</v>
      </c>
      <c r="F141" s="207" t="s">
        <v>151</v>
      </c>
      <c r="G141" s="204"/>
      <c r="H141" s="206" t="s">
        <v>21</v>
      </c>
      <c r="I141" s="208"/>
      <c r="J141" s="204"/>
      <c r="K141" s="204"/>
      <c r="L141" s="209"/>
      <c r="M141" s="210"/>
      <c r="N141" s="211"/>
      <c r="O141" s="211"/>
      <c r="P141" s="211"/>
      <c r="Q141" s="211"/>
      <c r="R141" s="211"/>
      <c r="S141" s="211"/>
      <c r="T141" s="212"/>
      <c r="AT141" s="213" t="s">
        <v>138</v>
      </c>
      <c r="AU141" s="213" t="s">
        <v>82</v>
      </c>
      <c r="AV141" s="11" t="s">
        <v>80</v>
      </c>
      <c r="AW141" s="11" t="s">
        <v>36</v>
      </c>
      <c r="AX141" s="11" t="s">
        <v>72</v>
      </c>
      <c r="AY141" s="213" t="s">
        <v>129</v>
      </c>
    </row>
    <row r="142" spans="2:65" s="11" customFormat="1" ht="13.5">
      <c r="B142" s="203"/>
      <c r="C142" s="204"/>
      <c r="D142" s="205" t="s">
        <v>138</v>
      </c>
      <c r="E142" s="206" t="s">
        <v>21</v>
      </c>
      <c r="F142" s="207" t="s">
        <v>152</v>
      </c>
      <c r="G142" s="204"/>
      <c r="H142" s="206" t="s">
        <v>21</v>
      </c>
      <c r="I142" s="208"/>
      <c r="J142" s="204"/>
      <c r="K142" s="204"/>
      <c r="L142" s="209"/>
      <c r="M142" s="210"/>
      <c r="N142" s="211"/>
      <c r="O142" s="211"/>
      <c r="P142" s="211"/>
      <c r="Q142" s="211"/>
      <c r="R142" s="211"/>
      <c r="S142" s="211"/>
      <c r="T142" s="212"/>
      <c r="AT142" s="213" t="s">
        <v>138</v>
      </c>
      <c r="AU142" s="213" t="s">
        <v>82</v>
      </c>
      <c r="AV142" s="11" t="s">
        <v>80</v>
      </c>
      <c r="AW142" s="11" t="s">
        <v>36</v>
      </c>
      <c r="AX142" s="11" t="s">
        <v>72</v>
      </c>
      <c r="AY142" s="213" t="s">
        <v>129</v>
      </c>
    </row>
    <row r="143" spans="2:65" s="11" customFormat="1" ht="13.5">
      <c r="B143" s="203"/>
      <c r="C143" s="204"/>
      <c r="D143" s="205" t="s">
        <v>138</v>
      </c>
      <c r="E143" s="206" t="s">
        <v>21</v>
      </c>
      <c r="F143" s="207" t="s">
        <v>201</v>
      </c>
      <c r="G143" s="204"/>
      <c r="H143" s="206" t="s">
        <v>21</v>
      </c>
      <c r="I143" s="208"/>
      <c r="J143" s="204"/>
      <c r="K143" s="204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138</v>
      </c>
      <c r="AU143" s="213" t="s">
        <v>82</v>
      </c>
      <c r="AV143" s="11" t="s">
        <v>80</v>
      </c>
      <c r="AW143" s="11" t="s">
        <v>36</v>
      </c>
      <c r="AX143" s="11" t="s">
        <v>72</v>
      </c>
      <c r="AY143" s="213" t="s">
        <v>129</v>
      </c>
    </row>
    <row r="144" spans="2:65" s="12" customFormat="1" ht="13.5">
      <c r="B144" s="214"/>
      <c r="C144" s="215"/>
      <c r="D144" s="205" t="s">
        <v>138</v>
      </c>
      <c r="E144" s="216" t="s">
        <v>21</v>
      </c>
      <c r="F144" s="217" t="s">
        <v>146</v>
      </c>
      <c r="G144" s="215"/>
      <c r="H144" s="218">
        <v>5</v>
      </c>
      <c r="I144" s="219"/>
      <c r="J144" s="215"/>
      <c r="K144" s="215"/>
      <c r="L144" s="220"/>
      <c r="M144" s="221"/>
      <c r="N144" s="222"/>
      <c r="O144" s="222"/>
      <c r="P144" s="222"/>
      <c r="Q144" s="222"/>
      <c r="R144" s="222"/>
      <c r="S144" s="222"/>
      <c r="T144" s="223"/>
      <c r="AT144" s="224" t="s">
        <v>138</v>
      </c>
      <c r="AU144" s="224" t="s">
        <v>82</v>
      </c>
      <c r="AV144" s="12" t="s">
        <v>82</v>
      </c>
      <c r="AW144" s="12" t="s">
        <v>36</v>
      </c>
      <c r="AX144" s="12" t="s">
        <v>72</v>
      </c>
      <c r="AY144" s="224" t="s">
        <v>129</v>
      </c>
    </row>
    <row r="145" spans="2:65" s="11" customFormat="1" ht="13.5">
      <c r="B145" s="203"/>
      <c r="C145" s="204"/>
      <c r="D145" s="205" t="s">
        <v>138</v>
      </c>
      <c r="E145" s="206" t="s">
        <v>21</v>
      </c>
      <c r="F145" s="207" t="s">
        <v>202</v>
      </c>
      <c r="G145" s="204"/>
      <c r="H145" s="206" t="s">
        <v>21</v>
      </c>
      <c r="I145" s="208"/>
      <c r="J145" s="204"/>
      <c r="K145" s="204"/>
      <c r="L145" s="209"/>
      <c r="M145" s="210"/>
      <c r="N145" s="211"/>
      <c r="O145" s="211"/>
      <c r="P145" s="211"/>
      <c r="Q145" s="211"/>
      <c r="R145" s="211"/>
      <c r="S145" s="211"/>
      <c r="T145" s="212"/>
      <c r="AT145" s="213" t="s">
        <v>138</v>
      </c>
      <c r="AU145" s="213" t="s">
        <v>82</v>
      </c>
      <c r="AV145" s="11" t="s">
        <v>80</v>
      </c>
      <c r="AW145" s="11" t="s">
        <v>36</v>
      </c>
      <c r="AX145" s="11" t="s">
        <v>72</v>
      </c>
      <c r="AY145" s="213" t="s">
        <v>129</v>
      </c>
    </row>
    <row r="146" spans="2:65" s="12" customFormat="1" ht="13.5">
      <c r="B146" s="214"/>
      <c r="C146" s="215"/>
      <c r="D146" s="205" t="s">
        <v>138</v>
      </c>
      <c r="E146" s="216" t="s">
        <v>21</v>
      </c>
      <c r="F146" s="217" t="s">
        <v>203</v>
      </c>
      <c r="G146" s="215"/>
      <c r="H146" s="218">
        <v>33</v>
      </c>
      <c r="I146" s="219"/>
      <c r="J146" s="215"/>
      <c r="K146" s="215"/>
      <c r="L146" s="220"/>
      <c r="M146" s="221"/>
      <c r="N146" s="222"/>
      <c r="O146" s="222"/>
      <c r="P146" s="222"/>
      <c r="Q146" s="222"/>
      <c r="R146" s="222"/>
      <c r="S146" s="222"/>
      <c r="T146" s="223"/>
      <c r="AT146" s="224" t="s">
        <v>138</v>
      </c>
      <c r="AU146" s="224" t="s">
        <v>82</v>
      </c>
      <c r="AV146" s="12" t="s">
        <v>82</v>
      </c>
      <c r="AW146" s="12" t="s">
        <v>36</v>
      </c>
      <c r="AX146" s="12" t="s">
        <v>72</v>
      </c>
      <c r="AY146" s="224" t="s">
        <v>129</v>
      </c>
    </row>
    <row r="147" spans="2:65" s="13" customFormat="1" ht="13.5">
      <c r="B147" s="225"/>
      <c r="C147" s="226"/>
      <c r="D147" s="205" t="s">
        <v>138</v>
      </c>
      <c r="E147" s="227" t="s">
        <v>21</v>
      </c>
      <c r="F147" s="228" t="s">
        <v>155</v>
      </c>
      <c r="G147" s="226"/>
      <c r="H147" s="229">
        <v>38</v>
      </c>
      <c r="I147" s="230"/>
      <c r="J147" s="226"/>
      <c r="K147" s="226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138</v>
      </c>
      <c r="AU147" s="235" t="s">
        <v>82</v>
      </c>
      <c r="AV147" s="13" t="s">
        <v>136</v>
      </c>
      <c r="AW147" s="13" t="s">
        <v>36</v>
      </c>
      <c r="AX147" s="13" t="s">
        <v>80</v>
      </c>
      <c r="AY147" s="235" t="s">
        <v>129</v>
      </c>
    </row>
    <row r="148" spans="2:65" s="1" customFormat="1" ht="16.5" customHeight="1">
      <c r="B148" s="40"/>
      <c r="C148" s="191" t="s">
        <v>204</v>
      </c>
      <c r="D148" s="191" t="s">
        <v>131</v>
      </c>
      <c r="E148" s="192" t="s">
        <v>197</v>
      </c>
      <c r="F148" s="193" t="s">
        <v>198</v>
      </c>
      <c r="G148" s="194" t="s">
        <v>199</v>
      </c>
      <c r="H148" s="195">
        <v>90</v>
      </c>
      <c r="I148" s="196"/>
      <c r="J148" s="197">
        <f>ROUND(I148*H148,2)</f>
        <v>0</v>
      </c>
      <c r="K148" s="193" t="s">
        <v>135</v>
      </c>
      <c r="L148" s="60"/>
      <c r="M148" s="198" t="s">
        <v>21</v>
      </c>
      <c r="N148" s="199" t="s">
        <v>43</v>
      </c>
      <c r="O148" s="41"/>
      <c r="P148" s="200">
        <f>O148*H148</f>
        <v>0</v>
      </c>
      <c r="Q148" s="200">
        <v>0</v>
      </c>
      <c r="R148" s="200">
        <f>Q148*H148</f>
        <v>0</v>
      </c>
      <c r="S148" s="200">
        <v>0.20499999999999999</v>
      </c>
      <c r="T148" s="201">
        <f>S148*H148</f>
        <v>18.45</v>
      </c>
      <c r="AR148" s="23" t="s">
        <v>136</v>
      </c>
      <c r="AT148" s="23" t="s">
        <v>131</v>
      </c>
      <c r="AU148" s="23" t="s">
        <v>82</v>
      </c>
      <c r="AY148" s="23" t="s">
        <v>129</v>
      </c>
      <c r="BE148" s="202">
        <f>IF(N148="základní",J148,0)</f>
        <v>0</v>
      </c>
      <c r="BF148" s="202">
        <f>IF(N148="snížená",J148,0)</f>
        <v>0</v>
      </c>
      <c r="BG148" s="202">
        <f>IF(N148="zákl. přenesená",J148,0)</f>
        <v>0</v>
      </c>
      <c r="BH148" s="202">
        <f>IF(N148="sníž. přenesená",J148,0)</f>
        <v>0</v>
      </c>
      <c r="BI148" s="202">
        <f>IF(N148="nulová",J148,0)</f>
        <v>0</v>
      </c>
      <c r="BJ148" s="23" t="s">
        <v>80</v>
      </c>
      <c r="BK148" s="202">
        <f>ROUND(I148*H148,2)</f>
        <v>0</v>
      </c>
      <c r="BL148" s="23" t="s">
        <v>136</v>
      </c>
      <c r="BM148" s="23" t="s">
        <v>205</v>
      </c>
    </row>
    <row r="149" spans="2:65" s="11" customFormat="1" ht="13.5">
      <c r="B149" s="203"/>
      <c r="C149" s="204"/>
      <c r="D149" s="205" t="s">
        <v>138</v>
      </c>
      <c r="E149" s="206" t="s">
        <v>21</v>
      </c>
      <c r="F149" s="207" t="s">
        <v>151</v>
      </c>
      <c r="G149" s="204"/>
      <c r="H149" s="206" t="s">
        <v>21</v>
      </c>
      <c r="I149" s="208"/>
      <c r="J149" s="204"/>
      <c r="K149" s="204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138</v>
      </c>
      <c r="AU149" s="213" t="s">
        <v>82</v>
      </c>
      <c r="AV149" s="11" t="s">
        <v>80</v>
      </c>
      <c r="AW149" s="11" t="s">
        <v>36</v>
      </c>
      <c r="AX149" s="11" t="s">
        <v>72</v>
      </c>
      <c r="AY149" s="213" t="s">
        <v>129</v>
      </c>
    </row>
    <row r="150" spans="2:65" s="11" customFormat="1" ht="13.5">
      <c r="B150" s="203"/>
      <c r="C150" s="204"/>
      <c r="D150" s="205" t="s">
        <v>138</v>
      </c>
      <c r="E150" s="206" t="s">
        <v>21</v>
      </c>
      <c r="F150" s="207" t="s">
        <v>201</v>
      </c>
      <c r="G150" s="204"/>
      <c r="H150" s="206" t="s">
        <v>21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138</v>
      </c>
      <c r="AU150" s="213" t="s">
        <v>82</v>
      </c>
      <c r="AV150" s="11" t="s">
        <v>80</v>
      </c>
      <c r="AW150" s="11" t="s">
        <v>36</v>
      </c>
      <c r="AX150" s="11" t="s">
        <v>72</v>
      </c>
      <c r="AY150" s="213" t="s">
        <v>129</v>
      </c>
    </row>
    <row r="151" spans="2:65" s="12" customFormat="1" ht="13.5">
      <c r="B151" s="214"/>
      <c r="C151" s="215"/>
      <c r="D151" s="205" t="s">
        <v>138</v>
      </c>
      <c r="E151" s="216" t="s">
        <v>21</v>
      </c>
      <c r="F151" s="217" t="s">
        <v>146</v>
      </c>
      <c r="G151" s="215"/>
      <c r="H151" s="218">
        <v>5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138</v>
      </c>
      <c r="AU151" s="224" t="s">
        <v>82</v>
      </c>
      <c r="AV151" s="12" t="s">
        <v>82</v>
      </c>
      <c r="AW151" s="12" t="s">
        <v>36</v>
      </c>
      <c r="AX151" s="12" t="s">
        <v>72</v>
      </c>
      <c r="AY151" s="224" t="s">
        <v>129</v>
      </c>
    </row>
    <row r="152" spans="2:65" s="11" customFormat="1" ht="13.5">
      <c r="B152" s="203"/>
      <c r="C152" s="204"/>
      <c r="D152" s="205" t="s">
        <v>138</v>
      </c>
      <c r="E152" s="206" t="s">
        <v>21</v>
      </c>
      <c r="F152" s="207" t="s">
        <v>202</v>
      </c>
      <c r="G152" s="204"/>
      <c r="H152" s="206" t="s">
        <v>21</v>
      </c>
      <c r="I152" s="208"/>
      <c r="J152" s="204"/>
      <c r="K152" s="204"/>
      <c r="L152" s="209"/>
      <c r="M152" s="210"/>
      <c r="N152" s="211"/>
      <c r="O152" s="211"/>
      <c r="P152" s="211"/>
      <c r="Q152" s="211"/>
      <c r="R152" s="211"/>
      <c r="S152" s="211"/>
      <c r="T152" s="212"/>
      <c r="AT152" s="213" t="s">
        <v>138</v>
      </c>
      <c r="AU152" s="213" t="s">
        <v>82</v>
      </c>
      <c r="AV152" s="11" t="s">
        <v>80</v>
      </c>
      <c r="AW152" s="11" t="s">
        <v>36</v>
      </c>
      <c r="AX152" s="11" t="s">
        <v>72</v>
      </c>
      <c r="AY152" s="213" t="s">
        <v>129</v>
      </c>
    </row>
    <row r="153" spans="2:65" s="12" customFormat="1" ht="13.5">
      <c r="B153" s="214"/>
      <c r="C153" s="215"/>
      <c r="D153" s="205" t="s">
        <v>138</v>
      </c>
      <c r="E153" s="216" t="s">
        <v>21</v>
      </c>
      <c r="F153" s="217" t="s">
        <v>206</v>
      </c>
      <c r="G153" s="215"/>
      <c r="H153" s="218">
        <v>85</v>
      </c>
      <c r="I153" s="219"/>
      <c r="J153" s="215"/>
      <c r="K153" s="215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138</v>
      </c>
      <c r="AU153" s="224" t="s">
        <v>82</v>
      </c>
      <c r="AV153" s="12" t="s">
        <v>82</v>
      </c>
      <c r="AW153" s="12" t="s">
        <v>36</v>
      </c>
      <c r="AX153" s="12" t="s">
        <v>72</v>
      </c>
      <c r="AY153" s="224" t="s">
        <v>129</v>
      </c>
    </row>
    <row r="154" spans="2:65" s="13" customFormat="1" ht="13.5">
      <c r="B154" s="225"/>
      <c r="C154" s="226"/>
      <c r="D154" s="205" t="s">
        <v>138</v>
      </c>
      <c r="E154" s="227" t="s">
        <v>21</v>
      </c>
      <c r="F154" s="228" t="s">
        <v>155</v>
      </c>
      <c r="G154" s="226"/>
      <c r="H154" s="229">
        <v>90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AT154" s="235" t="s">
        <v>138</v>
      </c>
      <c r="AU154" s="235" t="s">
        <v>82</v>
      </c>
      <c r="AV154" s="13" t="s">
        <v>136</v>
      </c>
      <c r="AW154" s="13" t="s">
        <v>36</v>
      </c>
      <c r="AX154" s="13" t="s">
        <v>80</v>
      </c>
      <c r="AY154" s="235" t="s">
        <v>129</v>
      </c>
    </row>
    <row r="155" spans="2:65" s="1" customFormat="1" ht="16.5" customHeight="1">
      <c r="B155" s="40"/>
      <c r="C155" s="191" t="s">
        <v>207</v>
      </c>
      <c r="D155" s="191" t="s">
        <v>131</v>
      </c>
      <c r="E155" s="192" t="s">
        <v>208</v>
      </c>
      <c r="F155" s="193" t="s">
        <v>209</v>
      </c>
      <c r="G155" s="194" t="s">
        <v>210</v>
      </c>
      <c r="H155" s="195">
        <v>39</v>
      </c>
      <c r="I155" s="196"/>
      <c r="J155" s="197">
        <f>ROUND(I155*H155,2)</f>
        <v>0</v>
      </c>
      <c r="K155" s="193" t="s">
        <v>135</v>
      </c>
      <c r="L155" s="60"/>
      <c r="M155" s="198" t="s">
        <v>21</v>
      </c>
      <c r="N155" s="199" t="s">
        <v>43</v>
      </c>
      <c r="O155" s="41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AR155" s="23" t="s">
        <v>136</v>
      </c>
      <c r="AT155" s="23" t="s">
        <v>131</v>
      </c>
      <c r="AU155" s="23" t="s">
        <v>82</v>
      </c>
      <c r="AY155" s="23" t="s">
        <v>129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23" t="s">
        <v>80</v>
      </c>
      <c r="BK155" s="202">
        <f>ROUND(I155*H155,2)</f>
        <v>0</v>
      </c>
      <c r="BL155" s="23" t="s">
        <v>136</v>
      </c>
      <c r="BM155" s="23" t="s">
        <v>211</v>
      </c>
    </row>
    <row r="156" spans="2:65" s="11" customFormat="1" ht="13.5">
      <c r="B156" s="203"/>
      <c r="C156" s="204"/>
      <c r="D156" s="205" t="s">
        <v>138</v>
      </c>
      <c r="E156" s="206" t="s">
        <v>21</v>
      </c>
      <c r="F156" s="207" t="s">
        <v>151</v>
      </c>
      <c r="G156" s="204"/>
      <c r="H156" s="206" t="s">
        <v>21</v>
      </c>
      <c r="I156" s="208"/>
      <c r="J156" s="204"/>
      <c r="K156" s="204"/>
      <c r="L156" s="209"/>
      <c r="M156" s="210"/>
      <c r="N156" s="211"/>
      <c r="O156" s="211"/>
      <c r="P156" s="211"/>
      <c r="Q156" s="211"/>
      <c r="R156" s="211"/>
      <c r="S156" s="211"/>
      <c r="T156" s="212"/>
      <c r="AT156" s="213" t="s">
        <v>138</v>
      </c>
      <c r="AU156" s="213" t="s">
        <v>82</v>
      </c>
      <c r="AV156" s="11" t="s">
        <v>80</v>
      </c>
      <c r="AW156" s="11" t="s">
        <v>36</v>
      </c>
      <c r="AX156" s="11" t="s">
        <v>72</v>
      </c>
      <c r="AY156" s="213" t="s">
        <v>129</v>
      </c>
    </row>
    <row r="157" spans="2:65" s="12" customFormat="1" ht="13.5">
      <c r="B157" s="214"/>
      <c r="C157" s="215"/>
      <c r="D157" s="205" t="s">
        <v>138</v>
      </c>
      <c r="E157" s="216" t="s">
        <v>21</v>
      </c>
      <c r="F157" s="217" t="s">
        <v>212</v>
      </c>
      <c r="G157" s="215"/>
      <c r="H157" s="218">
        <v>39</v>
      </c>
      <c r="I157" s="219"/>
      <c r="J157" s="215"/>
      <c r="K157" s="215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138</v>
      </c>
      <c r="AU157" s="224" t="s">
        <v>82</v>
      </c>
      <c r="AV157" s="12" t="s">
        <v>82</v>
      </c>
      <c r="AW157" s="12" t="s">
        <v>36</v>
      </c>
      <c r="AX157" s="12" t="s">
        <v>80</v>
      </c>
      <c r="AY157" s="224" t="s">
        <v>129</v>
      </c>
    </row>
    <row r="158" spans="2:65" s="1" customFormat="1" ht="16.5" customHeight="1">
      <c r="B158" s="40"/>
      <c r="C158" s="191" t="s">
        <v>10</v>
      </c>
      <c r="D158" s="191" t="s">
        <v>131</v>
      </c>
      <c r="E158" s="192" t="s">
        <v>213</v>
      </c>
      <c r="F158" s="193" t="s">
        <v>214</v>
      </c>
      <c r="G158" s="194" t="s">
        <v>210</v>
      </c>
      <c r="H158" s="195">
        <v>85.51</v>
      </c>
      <c r="I158" s="196"/>
      <c r="J158" s="197">
        <f>ROUND(I158*H158,2)</f>
        <v>0</v>
      </c>
      <c r="K158" s="193" t="s">
        <v>135</v>
      </c>
      <c r="L158" s="60"/>
      <c r="M158" s="198" t="s">
        <v>21</v>
      </c>
      <c r="N158" s="199" t="s">
        <v>43</v>
      </c>
      <c r="O158" s="41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3" t="s">
        <v>136</v>
      </c>
      <c r="AT158" s="23" t="s">
        <v>131</v>
      </c>
      <c r="AU158" s="23" t="s">
        <v>82</v>
      </c>
      <c r="AY158" s="23" t="s">
        <v>129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23" t="s">
        <v>80</v>
      </c>
      <c r="BK158" s="202">
        <f>ROUND(I158*H158,2)</f>
        <v>0</v>
      </c>
      <c r="BL158" s="23" t="s">
        <v>136</v>
      </c>
      <c r="BM158" s="23" t="s">
        <v>215</v>
      </c>
    </row>
    <row r="159" spans="2:65" s="11" customFormat="1" ht="13.5">
      <c r="B159" s="203"/>
      <c r="C159" s="204"/>
      <c r="D159" s="205" t="s">
        <v>138</v>
      </c>
      <c r="E159" s="206" t="s">
        <v>21</v>
      </c>
      <c r="F159" s="207" t="s">
        <v>216</v>
      </c>
      <c r="G159" s="204"/>
      <c r="H159" s="206" t="s">
        <v>21</v>
      </c>
      <c r="I159" s="208"/>
      <c r="J159" s="204"/>
      <c r="K159" s="204"/>
      <c r="L159" s="209"/>
      <c r="M159" s="210"/>
      <c r="N159" s="211"/>
      <c r="O159" s="211"/>
      <c r="P159" s="211"/>
      <c r="Q159" s="211"/>
      <c r="R159" s="211"/>
      <c r="S159" s="211"/>
      <c r="T159" s="212"/>
      <c r="AT159" s="213" t="s">
        <v>138</v>
      </c>
      <c r="AU159" s="213" t="s">
        <v>82</v>
      </c>
      <c r="AV159" s="11" t="s">
        <v>80</v>
      </c>
      <c r="AW159" s="11" t="s">
        <v>36</v>
      </c>
      <c r="AX159" s="11" t="s">
        <v>72</v>
      </c>
      <c r="AY159" s="213" t="s">
        <v>129</v>
      </c>
    </row>
    <row r="160" spans="2:65" s="11" customFormat="1" ht="13.5">
      <c r="B160" s="203"/>
      <c r="C160" s="204"/>
      <c r="D160" s="205" t="s">
        <v>138</v>
      </c>
      <c r="E160" s="206" t="s">
        <v>21</v>
      </c>
      <c r="F160" s="207" t="s">
        <v>217</v>
      </c>
      <c r="G160" s="204"/>
      <c r="H160" s="206" t="s">
        <v>21</v>
      </c>
      <c r="I160" s="208"/>
      <c r="J160" s="204"/>
      <c r="K160" s="204"/>
      <c r="L160" s="209"/>
      <c r="M160" s="210"/>
      <c r="N160" s="211"/>
      <c r="O160" s="211"/>
      <c r="P160" s="211"/>
      <c r="Q160" s="211"/>
      <c r="R160" s="211"/>
      <c r="S160" s="211"/>
      <c r="T160" s="212"/>
      <c r="AT160" s="213" t="s">
        <v>138</v>
      </c>
      <c r="AU160" s="213" t="s">
        <v>82</v>
      </c>
      <c r="AV160" s="11" t="s">
        <v>80</v>
      </c>
      <c r="AW160" s="11" t="s">
        <v>36</v>
      </c>
      <c r="AX160" s="11" t="s">
        <v>72</v>
      </c>
      <c r="AY160" s="213" t="s">
        <v>129</v>
      </c>
    </row>
    <row r="161" spans="2:65" s="12" customFormat="1" ht="13.5">
      <c r="B161" s="214"/>
      <c r="C161" s="215"/>
      <c r="D161" s="205" t="s">
        <v>138</v>
      </c>
      <c r="E161" s="216" t="s">
        <v>21</v>
      </c>
      <c r="F161" s="217" t="s">
        <v>218</v>
      </c>
      <c r="G161" s="215"/>
      <c r="H161" s="218">
        <v>31.5</v>
      </c>
      <c r="I161" s="219"/>
      <c r="J161" s="215"/>
      <c r="K161" s="215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138</v>
      </c>
      <c r="AU161" s="224" t="s">
        <v>82</v>
      </c>
      <c r="AV161" s="12" t="s">
        <v>82</v>
      </c>
      <c r="AW161" s="12" t="s">
        <v>36</v>
      </c>
      <c r="AX161" s="12" t="s">
        <v>72</v>
      </c>
      <c r="AY161" s="224" t="s">
        <v>129</v>
      </c>
    </row>
    <row r="162" spans="2:65" s="11" customFormat="1" ht="13.5">
      <c r="B162" s="203"/>
      <c r="C162" s="204"/>
      <c r="D162" s="205" t="s">
        <v>138</v>
      </c>
      <c r="E162" s="206" t="s">
        <v>21</v>
      </c>
      <c r="F162" s="207" t="s">
        <v>219</v>
      </c>
      <c r="G162" s="204"/>
      <c r="H162" s="206" t="s">
        <v>21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138</v>
      </c>
      <c r="AU162" s="213" t="s">
        <v>82</v>
      </c>
      <c r="AV162" s="11" t="s">
        <v>80</v>
      </c>
      <c r="AW162" s="11" t="s">
        <v>36</v>
      </c>
      <c r="AX162" s="11" t="s">
        <v>72</v>
      </c>
      <c r="AY162" s="213" t="s">
        <v>129</v>
      </c>
    </row>
    <row r="163" spans="2:65" s="12" customFormat="1" ht="13.5">
      <c r="B163" s="214"/>
      <c r="C163" s="215"/>
      <c r="D163" s="205" t="s">
        <v>138</v>
      </c>
      <c r="E163" s="216" t="s">
        <v>21</v>
      </c>
      <c r="F163" s="217" t="s">
        <v>220</v>
      </c>
      <c r="G163" s="215"/>
      <c r="H163" s="218">
        <v>25.2</v>
      </c>
      <c r="I163" s="219"/>
      <c r="J163" s="215"/>
      <c r="K163" s="215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138</v>
      </c>
      <c r="AU163" s="224" t="s">
        <v>82</v>
      </c>
      <c r="AV163" s="12" t="s">
        <v>82</v>
      </c>
      <c r="AW163" s="12" t="s">
        <v>36</v>
      </c>
      <c r="AX163" s="12" t="s">
        <v>72</v>
      </c>
      <c r="AY163" s="224" t="s">
        <v>129</v>
      </c>
    </row>
    <row r="164" spans="2:65" s="11" customFormat="1" ht="13.5">
      <c r="B164" s="203"/>
      <c r="C164" s="204"/>
      <c r="D164" s="205" t="s">
        <v>138</v>
      </c>
      <c r="E164" s="206" t="s">
        <v>21</v>
      </c>
      <c r="F164" s="207" t="s">
        <v>221</v>
      </c>
      <c r="G164" s="204"/>
      <c r="H164" s="206" t="s">
        <v>21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138</v>
      </c>
      <c r="AU164" s="213" t="s">
        <v>82</v>
      </c>
      <c r="AV164" s="11" t="s">
        <v>80</v>
      </c>
      <c r="AW164" s="11" t="s">
        <v>36</v>
      </c>
      <c r="AX164" s="11" t="s">
        <v>72</v>
      </c>
      <c r="AY164" s="213" t="s">
        <v>129</v>
      </c>
    </row>
    <row r="165" spans="2:65" s="12" customFormat="1" ht="13.5">
      <c r="B165" s="214"/>
      <c r="C165" s="215"/>
      <c r="D165" s="205" t="s">
        <v>138</v>
      </c>
      <c r="E165" s="216" t="s">
        <v>21</v>
      </c>
      <c r="F165" s="217" t="s">
        <v>222</v>
      </c>
      <c r="G165" s="215"/>
      <c r="H165" s="218">
        <v>10.1</v>
      </c>
      <c r="I165" s="219"/>
      <c r="J165" s="215"/>
      <c r="K165" s="215"/>
      <c r="L165" s="220"/>
      <c r="M165" s="221"/>
      <c r="N165" s="222"/>
      <c r="O165" s="222"/>
      <c r="P165" s="222"/>
      <c r="Q165" s="222"/>
      <c r="R165" s="222"/>
      <c r="S165" s="222"/>
      <c r="T165" s="223"/>
      <c r="AT165" s="224" t="s">
        <v>138</v>
      </c>
      <c r="AU165" s="224" t="s">
        <v>82</v>
      </c>
      <c r="AV165" s="12" t="s">
        <v>82</v>
      </c>
      <c r="AW165" s="12" t="s">
        <v>36</v>
      </c>
      <c r="AX165" s="12" t="s">
        <v>72</v>
      </c>
      <c r="AY165" s="224" t="s">
        <v>129</v>
      </c>
    </row>
    <row r="166" spans="2:65" s="11" customFormat="1" ht="13.5">
      <c r="B166" s="203"/>
      <c r="C166" s="204"/>
      <c r="D166" s="205" t="s">
        <v>138</v>
      </c>
      <c r="E166" s="206" t="s">
        <v>21</v>
      </c>
      <c r="F166" s="207" t="s">
        <v>223</v>
      </c>
      <c r="G166" s="204"/>
      <c r="H166" s="206" t="s">
        <v>21</v>
      </c>
      <c r="I166" s="208"/>
      <c r="J166" s="204"/>
      <c r="K166" s="204"/>
      <c r="L166" s="209"/>
      <c r="M166" s="210"/>
      <c r="N166" s="211"/>
      <c r="O166" s="211"/>
      <c r="P166" s="211"/>
      <c r="Q166" s="211"/>
      <c r="R166" s="211"/>
      <c r="S166" s="211"/>
      <c r="T166" s="212"/>
      <c r="AT166" s="213" t="s">
        <v>138</v>
      </c>
      <c r="AU166" s="213" t="s">
        <v>82</v>
      </c>
      <c r="AV166" s="11" t="s">
        <v>80</v>
      </c>
      <c r="AW166" s="11" t="s">
        <v>36</v>
      </c>
      <c r="AX166" s="11" t="s">
        <v>72</v>
      </c>
      <c r="AY166" s="213" t="s">
        <v>129</v>
      </c>
    </row>
    <row r="167" spans="2:65" s="12" customFormat="1" ht="13.5">
      <c r="B167" s="214"/>
      <c r="C167" s="215"/>
      <c r="D167" s="205" t="s">
        <v>138</v>
      </c>
      <c r="E167" s="216" t="s">
        <v>21</v>
      </c>
      <c r="F167" s="217" t="s">
        <v>224</v>
      </c>
      <c r="G167" s="215"/>
      <c r="H167" s="218">
        <v>18.71</v>
      </c>
      <c r="I167" s="219"/>
      <c r="J167" s="215"/>
      <c r="K167" s="215"/>
      <c r="L167" s="220"/>
      <c r="M167" s="221"/>
      <c r="N167" s="222"/>
      <c r="O167" s="222"/>
      <c r="P167" s="222"/>
      <c r="Q167" s="222"/>
      <c r="R167" s="222"/>
      <c r="S167" s="222"/>
      <c r="T167" s="223"/>
      <c r="AT167" s="224" t="s">
        <v>138</v>
      </c>
      <c r="AU167" s="224" t="s">
        <v>82</v>
      </c>
      <c r="AV167" s="12" t="s">
        <v>82</v>
      </c>
      <c r="AW167" s="12" t="s">
        <v>36</v>
      </c>
      <c r="AX167" s="12" t="s">
        <v>72</v>
      </c>
      <c r="AY167" s="224" t="s">
        <v>129</v>
      </c>
    </row>
    <row r="168" spans="2:65" s="13" customFormat="1" ht="13.5">
      <c r="B168" s="225"/>
      <c r="C168" s="226"/>
      <c r="D168" s="205" t="s">
        <v>138</v>
      </c>
      <c r="E168" s="227" t="s">
        <v>21</v>
      </c>
      <c r="F168" s="228" t="s">
        <v>155</v>
      </c>
      <c r="G168" s="226"/>
      <c r="H168" s="229">
        <v>85.51</v>
      </c>
      <c r="I168" s="230"/>
      <c r="J168" s="226"/>
      <c r="K168" s="226"/>
      <c r="L168" s="231"/>
      <c r="M168" s="232"/>
      <c r="N168" s="233"/>
      <c r="O168" s="233"/>
      <c r="P168" s="233"/>
      <c r="Q168" s="233"/>
      <c r="R168" s="233"/>
      <c r="S168" s="233"/>
      <c r="T168" s="234"/>
      <c r="AT168" s="235" t="s">
        <v>138</v>
      </c>
      <c r="AU168" s="235" t="s">
        <v>82</v>
      </c>
      <c r="AV168" s="13" t="s">
        <v>136</v>
      </c>
      <c r="AW168" s="13" t="s">
        <v>36</v>
      </c>
      <c r="AX168" s="13" t="s">
        <v>80</v>
      </c>
      <c r="AY168" s="235" t="s">
        <v>129</v>
      </c>
    </row>
    <row r="169" spans="2:65" s="1" customFormat="1" ht="16.5" customHeight="1">
      <c r="B169" s="40"/>
      <c r="C169" s="191" t="s">
        <v>225</v>
      </c>
      <c r="D169" s="191" t="s">
        <v>131</v>
      </c>
      <c r="E169" s="192" t="s">
        <v>226</v>
      </c>
      <c r="F169" s="193" t="s">
        <v>227</v>
      </c>
      <c r="G169" s="194" t="s">
        <v>210</v>
      </c>
      <c r="H169" s="195">
        <v>3.36</v>
      </c>
      <c r="I169" s="196"/>
      <c r="J169" s="197">
        <f>ROUND(I169*H169,2)</f>
        <v>0</v>
      </c>
      <c r="K169" s="193" t="s">
        <v>135</v>
      </c>
      <c r="L169" s="60"/>
      <c r="M169" s="198" t="s">
        <v>21</v>
      </c>
      <c r="N169" s="199" t="s">
        <v>43</v>
      </c>
      <c r="O169" s="41"/>
      <c r="P169" s="200">
        <f>O169*H169</f>
        <v>0</v>
      </c>
      <c r="Q169" s="200">
        <v>0</v>
      </c>
      <c r="R169" s="200">
        <f>Q169*H169</f>
        <v>0</v>
      </c>
      <c r="S169" s="200">
        <v>0</v>
      </c>
      <c r="T169" s="201">
        <f>S169*H169</f>
        <v>0</v>
      </c>
      <c r="AR169" s="23" t="s">
        <v>136</v>
      </c>
      <c r="AT169" s="23" t="s">
        <v>131</v>
      </c>
      <c r="AU169" s="23" t="s">
        <v>82</v>
      </c>
      <c r="AY169" s="23" t="s">
        <v>129</v>
      </c>
      <c r="BE169" s="202">
        <f>IF(N169="základní",J169,0)</f>
        <v>0</v>
      </c>
      <c r="BF169" s="202">
        <f>IF(N169="snížená",J169,0)</f>
        <v>0</v>
      </c>
      <c r="BG169" s="202">
        <f>IF(N169="zákl. přenesená",J169,0)</f>
        <v>0</v>
      </c>
      <c r="BH169" s="202">
        <f>IF(N169="sníž. přenesená",J169,0)</f>
        <v>0</v>
      </c>
      <c r="BI169" s="202">
        <f>IF(N169="nulová",J169,0)</f>
        <v>0</v>
      </c>
      <c r="BJ169" s="23" t="s">
        <v>80</v>
      </c>
      <c r="BK169" s="202">
        <f>ROUND(I169*H169,2)</f>
        <v>0</v>
      </c>
      <c r="BL169" s="23" t="s">
        <v>136</v>
      </c>
      <c r="BM169" s="23" t="s">
        <v>228</v>
      </c>
    </row>
    <row r="170" spans="2:65" s="11" customFormat="1" ht="13.5">
      <c r="B170" s="203"/>
      <c r="C170" s="204"/>
      <c r="D170" s="205" t="s">
        <v>138</v>
      </c>
      <c r="E170" s="206" t="s">
        <v>21</v>
      </c>
      <c r="F170" s="207" t="s">
        <v>151</v>
      </c>
      <c r="G170" s="204"/>
      <c r="H170" s="206" t="s">
        <v>21</v>
      </c>
      <c r="I170" s="208"/>
      <c r="J170" s="204"/>
      <c r="K170" s="204"/>
      <c r="L170" s="209"/>
      <c r="M170" s="210"/>
      <c r="N170" s="211"/>
      <c r="O170" s="211"/>
      <c r="P170" s="211"/>
      <c r="Q170" s="211"/>
      <c r="R170" s="211"/>
      <c r="S170" s="211"/>
      <c r="T170" s="212"/>
      <c r="AT170" s="213" t="s">
        <v>138</v>
      </c>
      <c r="AU170" s="213" t="s">
        <v>82</v>
      </c>
      <c r="AV170" s="11" t="s">
        <v>80</v>
      </c>
      <c r="AW170" s="11" t="s">
        <v>36</v>
      </c>
      <c r="AX170" s="11" t="s">
        <v>72</v>
      </c>
      <c r="AY170" s="213" t="s">
        <v>129</v>
      </c>
    </row>
    <row r="171" spans="2:65" s="11" customFormat="1" ht="13.5">
      <c r="B171" s="203"/>
      <c r="C171" s="204"/>
      <c r="D171" s="205" t="s">
        <v>138</v>
      </c>
      <c r="E171" s="206" t="s">
        <v>21</v>
      </c>
      <c r="F171" s="207" t="s">
        <v>229</v>
      </c>
      <c r="G171" s="204"/>
      <c r="H171" s="206" t="s">
        <v>21</v>
      </c>
      <c r="I171" s="208"/>
      <c r="J171" s="204"/>
      <c r="K171" s="204"/>
      <c r="L171" s="209"/>
      <c r="M171" s="210"/>
      <c r="N171" s="211"/>
      <c r="O171" s="211"/>
      <c r="P171" s="211"/>
      <c r="Q171" s="211"/>
      <c r="R171" s="211"/>
      <c r="S171" s="211"/>
      <c r="T171" s="212"/>
      <c r="AT171" s="213" t="s">
        <v>138</v>
      </c>
      <c r="AU171" s="213" t="s">
        <v>82</v>
      </c>
      <c r="AV171" s="11" t="s">
        <v>80</v>
      </c>
      <c r="AW171" s="11" t="s">
        <v>36</v>
      </c>
      <c r="AX171" s="11" t="s">
        <v>72</v>
      </c>
      <c r="AY171" s="213" t="s">
        <v>129</v>
      </c>
    </row>
    <row r="172" spans="2:65" s="12" customFormat="1" ht="13.5">
      <c r="B172" s="214"/>
      <c r="C172" s="215"/>
      <c r="D172" s="205" t="s">
        <v>138</v>
      </c>
      <c r="E172" s="216" t="s">
        <v>21</v>
      </c>
      <c r="F172" s="217" t="s">
        <v>230</v>
      </c>
      <c r="G172" s="215"/>
      <c r="H172" s="218">
        <v>3.36</v>
      </c>
      <c r="I172" s="219"/>
      <c r="J172" s="215"/>
      <c r="K172" s="215"/>
      <c r="L172" s="220"/>
      <c r="M172" s="221"/>
      <c r="N172" s="222"/>
      <c r="O172" s="222"/>
      <c r="P172" s="222"/>
      <c r="Q172" s="222"/>
      <c r="R172" s="222"/>
      <c r="S172" s="222"/>
      <c r="T172" s="223"/>
      <c r="AT172" s="224" t="s">
        <v>138</v>
      </c>
      <c r="AU172" s="224" t="s">
        <v>82</v>
      </c>
      <c r="AV172" s="12" t="s">
        <v>82</v>
      </c>
      <c r="AW172" s="12" t="s">
        <v>36</v>
      </c>
      <c r="AX172" s="12" t="s">
        <v>80</v>
      </c>
      <c r="AY172" s="224" t="s">
        <v>129</v>
      </c>
    </row>
    <row r="173" spans="2:65" s="1" customFormat="1" ht="16.5" customHeight="1">
      <c r="B173" s="40"/>
      <c r="C173" s="191" t="s">
        <v>231</v>
      </c>
      <c r="D173" s="191" t="s">
        <v>131</v>
      </c>
      <c r="E173" s="192" t="s">
        <v>232</v>
      </c>
      <c r="F173" s="193" t="s">
        <v>233</v>
      </c>
      <c r="G173" s="194" t="s">
        <v>210</v>
      </c>
      <c r="H173" s="195">
        <v>7.5</v>
      </c>
      <c r="I173" s="196"/>
      <c r="J173" s="197">
        <f>ROUND(I173*H173,2)</f>
        <v>0</v>
      </c>
      <c r="K173" s="193" t="s">
        <v>135</v>
      </c>
      <c r="L173" s="60"/>
      <c r="M173" s="198" t="s">
        <v>21</v>
      </c>
      <c r="N173" s="199" t="s">
        <v>43</v>
      </c>
      <c r="O173" s="41"/>
      <c r="P173" s="200">
        <f>O173*H173</f>
        <v>0</v>
      </c>
      <c r="Q173" s="200">
        <v>0</v>
      </c>
      <c r="R173" s="200">
        <f>Q173*H173</f>
        <v>0</v>
      </c>
      <c r="S173" s="200">
        <v>0</v>
      </c>
      <c r="T173" s="201">
        <f>S173*H173</f>
        <v>0</v>
      </c>
      <c r="AR173" s="23" t="s">
        <v>136</v>
      </c>
      <c r="AT173" s="23" t="s">
        <v>131</v>
      </c>
      <c r="AU173" s="23" t="s">
        <v>82</v>
      </c>
      <c r="AY173" s="23" t="s">
        <v>129</v>
      </c>
      <c r="BE173" s="202">
        <f>IF(N173="základní",J173,0)</f>
        <v>0</v>
      </c>
      <c r="BF173" s="202">
        <f>IF(N173="snížená",J173,0)</f>
        <v>0</v>
      </c>
      <c r="BG173" s="202">
        <f>IF(N173="zákl. přenesená",J173,0)</f>
        <v>0</v>
      </c>
      <c r="BH173" s="202">
        <f>IF(N173="sníž. přenesená",J173,0)</f>
        <v>0</v>
      </c>
      <c r="BI173" s="202">
        <f>IF(N173="nulová",J173,0)</f>
        <v>0</v>
      </c>
      <c r="BJ173" s="23" t="s">
        <v>80</v>
      </c>
      <c r="BK173" s="202">
        <f>ROUND(I173*H173,2)</f>
        <v>0</v>
      </c>
      <c r="BL173" s="23" t="s">
        <v>136</v>
      </c>
      <c r="BM173" s="23" t="s">
        <v>234</v>
      </c>
    </row>
    <row r="174" spans="2:65" s="11" customFormat="1" ht="13.5">
      <c r="B174" s="203"/>
      <c r="C174" s="204"/>
      <c r="D174" s="205" t="s">
        <v>138</v>
      </c>
      <c r="E174" s="206" t="s">
        <v>21</v>
      </c>
      <c r="F174" s="207" t="s">
        <v>151</v>
      </c>
      <c r="G174" s="204"/>
      <c r="H174" s="206" t="s">
        <v>21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138</v>
      </c>
      <c r="AU174" s="213" t="s">
        <v>82</v>
      </c>
      <c r="AV174" s="11" t="s">
        <v>80</v>
      </c>
      <c r="AW174" s="11" t="s">
        <v>36</v>
      </c>
      <c r="AX174" s="11" t="s">
        <v>72</v>
      </c>
      <c r="AY174" s="213" t="s">
        <v>129</v>
      </c>
    </row>
    <row r="175" spans="2:65" s="11" customFormat="1" ht="13.5">
      <c r="B175" s="203"/>
      <c r="C175" s="204"/>
      <c r="D175" s="205" t="s">
        <v>138</v>
      </c>
      <c r="E175" s="206" t="s">
        <v>21</v>
      </c>
      <c r="F175" s="207" t="s">
        <v>235</v>
      </c>
      <c r="G175" s="204"/>
      <c r="H175" s="206" t="s">
        <v>21</v>
      </c>
      <c r="I175" s="208"/>
      <c r="J175" s="204"/>
      <c r="K175" s="204"/>
      <c r="L175" s="209"/>
      <c r="M175" s="210"/>
      <c r="N175" s="211"/>
      <c r="O175" s="211"/>
      <c r="P175" s="211"/>
      <c r="Q175" s="211"/>
      <c r="R175" s="211"/>
      <c r="S175" s="211"/>
      <c r="T175" s="212"/>
      <c r="AT175" s="213" t="s">
        <v>138</v>
      </c>
      <c r="AU175" s="213" t="s">
        <v>82</v>
      </c>
      <c r="AV175" s="11" t="s">
        <v>80</v>
      </c>
      <c r="AW175" s="11" t="s">
        <v>36</v>
      </c>
      <c r="AX175" s="11" t="s">
        <v>72</v>
      </c>
      <c r="AY175" s="213" t="s">
        <v>129</v>
      </c>
    </row>
    <row r="176" spans="2:65" s="12" customFormat="1" ht="13.5">
      <c r="B176" s="214"/>
      <c r="C176" s="215"/>
      <c r="D176" s="205" t="s">
        <v>138</v>
      </c>
      <c r="E176" s="216" t="s">
        <v>21</v>
      </c>
      <c r="F176" s="217" t="s">
        <v>236</v>
      </c>
      <c r="G176" s="215"/>
      <c r="H176" s="218">
        <v>7.5</v>
      </c>
      <c r="I176" s="219"/>
      <c r="J176" s="215"/>
      <c r="K176" s="215"/>
      <c r="L176" s="220"/>
      <c r="M176" s="221"/>
      <c r="N176" s="222"/>
      <c r="O176" s="222"/>
      <c r="P176" s="222"/>
      <c r="Q176" s="222"/>
      <c r="R176" s="222"/>
      <c r="S176" s="222"/>
      <c r="T176" s="223"/>
      <c r="AT176" s="224" t="s">
        <v>138</v>
      </c>
      <c r="AU176" s="224" t="s">
        <v>82</v>
      </c>
      <c r="AV176" s="12" t="s">
        <v>82</v>
      </c>
      <c r="AW176" s="12" t="s">
        <v>36</v>
      </c>
      <c r="AX176" s="12" t="s">
        <v>80</v>
      </c>
      <c r="AY176" s="224" t="s">
        <v>129</v>
      </c>
    </row>
    <row r="177" spans="2:65" s="1" customFormat="1" ht="16.5" customHeight="1">
      <c r="B177" s="40"/>
      <c r="C177" s="191" t="s">
        <v>237</v>
      </c>
      <c r="D177" s="191" t="s">
        <v>131</v>
      </c>
      <c r="E177" s="192" t="s">
        <v>238</v>
      </c>
      <c r="F177" s="193" t="s">
        <v>239</v>
      </c>
      <c r="G177" s="194" t="s">
        <v>210</v>
      </c>
      <c r="H177" s="195">
        <v>123.15300000000001</v>
      </c>
      <c r="I177" s="196"/>
      <c r="J177" s="197">
        <f>ROUND(I177*H177,2)</f>
        <v>0</v>
      </c>
      <c r="K177" s="193" t="s">
        <v>135</v>
      </c>
      <c r="L177" s="60"/>
      <c r="M177" s="198" t="s">
        <v>21</v>
      </c>
      <c r="N177" s="199" t="s">
        <v>43</v>
      </c>
      <c r="O177" s="41"/>
      <c r="P177" s="200">
        <f>O177*H177</f>
        <v>0</v>
      </c>
      <c r="Q177" s="200">
        <v>0</v>
      </c>
      <c r="R177" s="200">
        <f>Q177*H177</f>
        <v>0</v>
      </c>
      <c r="S177" s="200">
        <v>0</v>
      </c>
      <c r="T177" s="201">
        <f>S177*H177</f>
        <v>0</v>
      </c>
      <c r="AR177" s="23" t="s">
        <v>136</v>
      </c>
      <c r="AT177" s="23" t="s">
        <v>131</v>
      </c>
      <c r="AU177" s="23" t="s">
        <v>82</v>
      </c>
      <c r="AY177" s="23" t="s">
        <v>129</v>
      </c>
      <c r="BE177" s="202">
        <f>IF(N177="základní",J177,0)</f>
        <v>0</v>
      </c>
      <c r="BF177" s="202">
        <f>IF(N177="snížená",J177,0)</f>
        <v>0</v>
      </c>
      <c r="BG177" s="202">
        <f>IF(N177="zákl. přenesená",J177,0)</f>
        <v>0</v>
      </c>
      <c r="BH177" s="202">
        <f>IF(N177="sníž. přenesená",J177,0)</f>
        <v>0</v>
      </c>
      <c r="BI177" s="202">
        <f>IF(N177="nulová",J177,0)</f>
        <v>0</v>
      </c>
      <c r="BJ177" s="23" t="s">
        <v>80</v>
      </c>
      <c r="BK177" s="202">
        <f>ROUND(I177*H177,2)</f>
        <v>0</v>
      </c>
      <c r="BL177" s="23" t="s">
        <v>136</v>
      </c>
      <c r="BM177" s="23" t="s">
        <v>240</v>
      </c>
    </row>
    <row r="178" spans="2:65" s="11" customFormat="1" ht="13.5">
      <c r="B178" s="203"/>
      <c r="C178" s="204"/>
      <c r="D178" s="205" t="s">
        <v>138</v>
      </c>
      <c r="E178" s="206" t="s">
        <v>21</v>
      </c>
      <c r="F178" s="207" t="s">
        <v>241</v>
      </c>
      <c r="G178" s="204"/>
      <c r="H178" s="206" t="s">
        <v>21</v>
      </c>
      <c r="I178" s="208"/>
      <c r="J178" s="204"/>
      <c r="K178" s="204"/>
      <c r="L178" s="209"/>
      <c r="M178" s="210"/>
      <c r="N178" s="211"/>
      <c r="O178" s="211"/>
      <c r="P178" s="211"/>
      <c r="Q178" s="211"/>
      <c r="R178" s="211"/>
      <c r="S178" s="211"/>
      <c r="T178" s="212"/>
      <c r="AT178" s="213" t="s">
        <v>138</v>
      </c>
      <c r="AU178" s="213" t="s">
        <v>82</v>
      </c>
      <c r="AV178" s="11" t="s">
        <v>80</v>
      </c>
      <c r="AW178" s="11" t="s">
        <v>36</v>
      </c>
      <c r="AX178" s="11" t="s">
        <v>72</v>
      </c>
      <c r="AY178" s="213" t="s">
        <v>129</v>
      </c>
    </row>
    <row r="179" spans="2:65" s="12" customFormat="1" ht="13.5">
      <c r="B179" s="214"/>
      <c r="C179" s="215"/>
      <c r="D179" s="205" t="s">
        <v>138</v>
      </c>
      <c r="E179" s="216" t="s">
        <v>21</v>
      </c>
      <c r="F179" s="217" t="s">
        <v>242</v>
      </c>
      <c r="G179" s="215"/>
      <c r="H179" s="218">
        <v>39</v>
      </c>
      <c r="I179" s="219"/>
      <c r="J179" s="215"/>
      <c r="K179" s="215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138</v>
      </c>
      <c r="AU179" s="224" t="s">
        <v>82</v>
      </c>
      <c r="AV179" s="12" t="s">
        <v>82</v>
      </c>
      <c r="AW179" s="12" t="s">
        <v>36</v>
      </c>
      <c r="AX179" s="12" t="s">
        <v>72</v>
      </c>
      <c r="AY179" s="224" t="s">
        <v>129</v>
      </c>
    </row>
    <row r="180" spans="2:65" s="11" customFormat="1" ht="13.5">
      <c r="B180" s="203"/>
      <c r="C180" s="204"/>
      <c r="D180" s="205" t="s">
        <v>138</v>
      </c>
      <c r="E180" s="206" t="s">
        <v>21</v>
      </c>
      <c r="F180" s="207" t="s">
        <v>243</v>
      </c>
      <c r="G180" s="204"/>
      <c r="H180" s="206" t="s">
        <v>21</v>
      </c>
      <c r="I180" s="208"/>
      <c r="J180" s="204"/>
      <c r="K180" s="204"/>
      <c r="L180" s="209"/>
      <c r="M180" s="210"/>
      <c r="N180" s="211"/>
      <c r="O180" s="211"/>
      <c r="P180" s="211"/>
      <c r="Q180" s="211"/>
      <c r="R180" s="211"/>
      <c r="S180" s="211"/>
      <c r="T180" s="212"/>
      <c r="AT180" s="213" t="s">
        <v>138</v>
      </c>
      <c r="AU180" s="213" t="s">
        <v>82</v>
      </c>
      <c r="AV180" s="11" t="s">
        <v>80</v>
      </c>
      <c r="AW180" s="11" t="s">
        <v>36</v>
      </c>
      <c r="AX180" s="11" t="s">
        <v>72</v>
      </c>
      <c r="AY180" s="213" t="s">
        <v>129</v>
      </c>
    </row>
    <row r="181" spans="2:65" s="12" customFormat="1" ht="13.5">
      <c r="B181" s="214"/>
      <c r="C181" s="215"/>
      <c r="D181" s="205" t="s">
        <v>138</v>
      </c>
      <c r="E181" s="216" t="s">
        <v>21</v>
      </c>
      <c r="F181" s="217" t="s">
        <v>244</v>
      </c>
      <c r="G181" s="215"/>
      <c r="H181" s="218">
        <v>96.37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138</v>
      </c>
      <c r="AU181" s="224" t="s">
        <v>82</v>
      </c>
      <c r="AV181" s="12" t="s">
        <v>82</v>
      </c>
      <c r="AW181" s="12" t="s">
        <v>36</v>
      </c>
      <c r="AX181" s="12" t="s">
        <v>72</v>
      </c>
      <c r="AY181" s="224" t="s">
        <v>129</v>
      </c>
    </row>
    <row r="182" spans="2:65" s="11" customFormat="1" ht="13.5">
      <c r="B182" s="203"/>
      <c r="C182" s="204"/>
      <c r="D182" s="205" t="s">
        <v>138</v>
      </c>
      <c r="E182" s="206" t="s">
        <v>21</v>
      </c>
      <c r="F182" s="207" t="s">
        <v>245</v>
      </c>
      <c r="G182" s="204"/>
      <c r="H182" s="206" t="s">
        <v>21</v>
      </c>
      <c r="I182" s="208"/>
      <c r="J182" s="204"/>
      <c r="K182" s="204"/>
      <c r="L182" s="209"/>
      <c r="M182" s="210"/>
      <c r="N182" s="211"/>
      <c r="O182" s="211"/>
      <c r="P182" s="211"/>
      <c r="Q182" s="211"/>
      <c r="R182" s="211"/>
      <c r="S182" s="211"/>
      <c r="T182" s="212"/>
      <c r="AT182" s="213" t="s">
        <v>138</v>
      </c>
      <c r="AU182" s="213" t="s">
        <v>82</v>
      </c>
      <c r="AV182" s="11" t="s">
        <v>80</v>
      </c>
      <c r="AW182" s="11" t="s">
        <v>36</v>
      </c>
      <c r="AX182" s="11" t="s">
        <v>72</v>
      </c>
      <c r="AY182" s="213" t="s">
        <v>129</v>
      </c>
    </row>
    <row r="183" spans="2:65" s="12" customFormat="1" ht="13.5">
      <c r="B183" s="214"/>
      <c r="C183" s="215"/>
      <c r="D183" s="205" t="s">
        <v>138</v>
      </c>
      <c r="E183" s="216" t="s">
        <v>21</v>
      </c>
      <c r="F183" s="217" t="s">
        <v>246</v>
      </c>
      <c r="G183" s="215"/>
      <c r="H183" s="218">
        <v>-12.217000000000001</v>
      </c>
      <c r="I183" s="219"/>
      <c r="J183" s="215"/>
      <c r="K183" s="215"/>
      <c r="L183" s="220"/>
      <c r="M183" s="221"/>
      <c r="N183" s="222"/>
      <c r="O183" s="222"/>
      <c r="P183" s="222"/>
      <c r="Q183" s="222"/>
      <c r="R183" s="222"/>
      <c r="S183" s="222"/>
      <c r="T183" s="223"/>
      <c r="AT183" s="224" t="s">
        <v>138</v>
      </c>
      <c r="AU183" s="224" t="s">
        <v>82</v>
      </c>
      <c r="AV183" s="12" t="s">
        <v>82</v>
      </c>
      <c r="AW183" s="12" t="s">
        <v>36</v>
      </c>
      <c r="AX183" s="12" t="s">
        <v>72</v>
      </c>
      <c r="AY183" s="224" t="s">
        <v>129</v>
      </c>
    </row>
    <row r="184" spans="2:65" s="13" customFormat="1" ht="13.5">
      <c r="B184" s="225"/>
      <c r="C184" s="226"/>
      <c r="D184" s="205" t="s">
        <v>138</v>
      </c>
      <c r="E184" s="227" t="s">
        <v>21</v>
      </c>
      <c r="F184" s="228" t="s">
        <v>155</v>
      </c>
      <c r="G184" s="226"/>
      <c r="H184" s="229">
        <v>123.15300000000001</v>
      </c>
      <c r="I184" s="230"/>
      <c r="J184" s="226"/>
      <c r="K184" s="226"/>
      <c r="L184" s="231"/>
      <c r="M184" s="232"/>
      <c r="N184" s="233"/>
      <c r="O184" s="233"/>
      <c r="P184" s="233"/>
      <c r="Q184" s="233"/>
      <c r="R184" s="233"/>
      <c r="S184" s="233"/>
      <c r="T184" s="234"/>
      <c r="AT184" s="235" t="s">
        <v>138</v>
      </c>
      <c r="AU184" s="235" t="s">
        <v>82</v>
      </c>
      <c r="AV184" s="13" t="s">
        <v>136</v>
      </c>
      <c r="AW184" s="13" t="s">
        <v>36</v>
      </c>
      <c r="AX184" s="13" t="s">
        <v>80</v>
      </c>
      <c r="AY184" s="235" t="s">
        <v>129</v>
      </c>
    </row>
    <row r="185" spans="2:65" s="1" customFormat="1" ht="25.5" customHeight="1">
      <c r="B185" s="40"/>
      <c r="C185" s="191" t="s">
        <v>247</v>
      </c>
      <c r="D185" s="191" t="s">
        <v>131</v>
      </c>
      <c r="E185" s="192" t="s">
        <v>248</v>
      </c>
      <c r="F185" s="193" t="s">
        <v>249</v>
      </c>
      <c r="G185" s="194" t="s">
        <v>210</v>
      </c>
      <c r="H185" s="195">
        <v>1231.53</v>
      </c>
      <c r="I185" s="196"/>
      <c r="J185" s="197">
        <f>ROUND(I185*H185,2)</f>
        <v>0</v>
      </c>
      <c r="K185" s="193" t="s">
        <v>135</v>
      </c>
      <c r="L185" s="60"/>
      <c r="M185" s="198" t="s">
        <v>21</v>
      </c>
      <c r="N185" s="199" t="s">
        <v>43</v>
      </c>
      <c r="O185" s="41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AR185" s="23" t="s">
        <v>136</v>
      </c>
      <c r="AT185" s="23" t="s">
        <v>131</v>
      </c>
      <c r="AU185" s="23" t="s">
        <v>82</v>
      </c>
      <c r="AY185" s="23" t="s">
        <v>129</v>
      </c>
      <c r="BE185" s="202">
        <f>IF(N185="základní",J185,0)</f>
        <v>0</v>
      </c>
      <c r="BF185" s="202">
        <f>IF(N185="snížená",J185,0)</f>
        <v>0</v>
      </c>
      <c r="BG185" s="202">
        <f>IF(N185="zákl. přenesená",J185,0)</f>
        <v>0</v>
      </c>
      <c r="BH185" s="202">
        <f>IF(N185="sníž. přenesená",J185,0)</f>
        <v>0</v>
      </c>
      <c r="BI185" s="202">
        <f>IF(N185="nulová",J185,0)</f>
        <v>0</v>
      </c>
      <c r="BJ185" s="23" t="s">
        <v>80</v>
      </c>
      <c r="BK185" s="202">
        <f>ROUND(I185*H185,2)</f>
        <v>0</v>
      </c>
      <c r="BL185" s="23" t="s">
        <v>136</v>
      </c>
      <c r="BM185" s="23" t="s">
        <v>250</v>
      </c>
    </row>
    <row r="186" spans="2:65" s="12" customFormat="1" ht="13.5">
      <c r="B186" s="214"/>
      <c r="C186" s="215"/>
      <c r="D186" s="205" t="s">
        <v>138</v>
      </c>
      <c r="E186" s="216" t="s">
        <v>21</v>
      </c>
      <c r="F186" s="217" t="s">
        <v>251</v>
      </c>
      <c r="G186" s="215"/>
      <c r="H186" s="218">
        <v>1231.53</v>
      </c>
      <c r="I186" s="219"/>
      <c r="J186" s="215"/>
      <c r="K186" s="215"/>
      <c r="L186" s="220"/>
      <c r="M186" s="221"/>
      <c r="N186" s="222"/>
      <c r="O186" s="222"/>
      <c r="P186" s="222"/>
      <c r="Q186" s="222"/>
      <c r="R186" s="222"/>
      <c r="S186" s="222"/>
      <c r="T186" s="223"/>
      <c r="AT186" s="224" t="s">
        <v>138</v>
      </c>
      <c r="AU186" s="224" t="s">
        <v>82</v>
      </c>
      <c r="AV186" s="12" t="s">
        <v>82</v>
      </c>
      <c r="AW186" s="12" t="s">
        <v>36</v>
      </c>
      <c r="AX186" s="12" t="s">
        <v>80</v>
      </c>
      <c r="AY186" s="224" t="s">
        <v>129</v>
      </c>
    </row>
    <row r="187" spans="2:65" s="1" customFormat="1" ht="16.5" customHeight="1">
      <c r="B187" s="40"/>
      <c r="C187" s="191" t="s">
        <v>252</v>
      </c>
      <c r="D187" s="191" t="s">
        <v>131</v>
      </c>
      <c r="E187" s="192" t="s">
        <v>253</v>
      </c>
      <c r="F187" s="193" t="s">
        <v>254</v>
      </c>
      <c r="G187" s="194" t="s">
        <v>210</v>
      </c>
      <c r="H187" s="195">
        <v>135.37</v>
      </c>
      <c r="I187" s="196"/>
      <c r="J187" s="197">
        <f>ROUND(I187*H187,2)</f>
        <v>0</v>
      </c>
      <c r="K187" s="193" t="s">
        <v>135</v>
      </c>
      <c r="L187" s="60"/>
      <c r="M187" s="198" t="s">
        <v>21</v>
      </c>
      <c r="N187" s="199" t="s">
        <v>43</v>
      </c>
      <c r="O187" s="41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3" t="s">
        <v>136</v>
      </c>
      <c r="AT187" s="23" t="s">
        <v>131</v>
      </c>
      <c r="AU187" s="23" t="s">
        <v>82</v>
      </c>
      <c r="AY187" s="23" t="s">
        <v>129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23" t="s">
        <v>80</v>
      </c>
      <c r="BK187" s="202">
        <f>ROUND(I187*H187,2)</f>
        <v>0</v>
      </c>
      <c r="BL187" s="23" t="s">
        <v>136</v>
      </c>
      <c r="BM187" s="23" t="s">
        <v>255</v>
      </c>
    </row>
    <row r="188" spans="2:65" s="12" customFormat="1" ht="13.5">
      <c r="B188" s="214"/>
      <c r="C188" s="215"/>
      <c r="D188" s="205" t="s">
        <v>138</v>
      </c>
      <c r="E188" s="216" t="s">
        <v>21</v>
      </c>
      <c r="F188" s="217" t="s">
        <v>256</v>
      </c>
      <c r="G188" s="215"/>
      <c r="H188" s="218">
        <v>135.37</v>
      </c>
      <c r="I188" s="219"/>
      <c r="J188" s="215"/>
      <c r="K188" s="215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138</v>
      </c>
      <c r="AU188" s="224" t="s">
        <v>82</v>
      </c>
      <c r="AV188" s="12" t="s">
        <v>82</v>
      </c>
      <c r="AW188" s="12" t="s">
        <v>36</v>
      </c>
      <c r="AX188" s="12" t="s">
        <v>80</v>
      </c>
      <c r="AY188" s="224" t="s">
        <v>129</v>
      </c>
    </row>
    <row r="189" spans="2:65" s="1" customFormat="1" ht="16.5" customHeight="1">
      <c r="B189" s="40"/>
      <c r="C189" s="191" t="s">
        <v>9</v>
      </c>
      <c r="D189" s="191" t="s">
        <v>131</v>
      </c>
      <c r="E189" s="192" t="s">
        <v>257</v>
      </c>
      <c r="F189" s="193" t="s">
        <v>258</v>
      </c>
      <c r="G189" s="194" t="s">
        <v>259</v>
      </c>
      <c r="H189" s="195">
        <v>221.67500000000001</v>
      </c>
      <c r="I189" s="196"/>
      <c r="J189" s="197">
        <f>ROUND(I189*H189,2)</f>
        <v>0</v>
      </c>
      <c r="K189" s="193" t="s">
        <v>135</v>
      </c>
      <c r="L189" s="60"/>
      <c r="M189" s="198" t="s">
        <v>21</v>
      </c>
      <c r="N189" s="199" t="s">
        <v>43</v>
      </c>
      <c r="O189" s="41"/>
      <c r="P189" s="200">
        <f>O189*H189</f>
        <v>0</v>
      </c>
      <c r="Q189" s="200">
        <v>0</v>
      </c>
      <c r="R189" s="200">
        <f>Q189*H189</f>
        <v>0</v>
      </c>
      <c r="S189" s="200">
        <v>0</v>
      </c>
      <c r="T189" s="201">
        <f>S189*H189</f>
        <v>0</v>
      </c>
      <c r="AR189" s="23" t="s">
        <v>136</v>
      </c>
      <c r="AT189" s="23" t="s">
        <v>131</v>
      </c>
      <c r="AU189" s="23" t="s">
        <v>82</v>
      </c>
      <c r="AY189" s="23" t="s">
        <v>129</v>
      </c>
      <c r="BE189" s="202">
        <f>IF(N189="základní",J189,0)</f>
        <v>0</v>
      </c>
      <c r="BF189" s="202">
        <f>IF(N189="snížená",J189,0)</f>
        <v>0</v>
      </c>
      <c r="BG189" s="202">
        <f>IF(N189="zákl. přenesená",J189,0)</f>
        <v>0</v>
      </c>
      <c r="BH189" s="202">
        <f>IF(N189="sníž. přenesená",J189,0)</f>
        <v>0</v>
      </c>
      <c r="BI189" s="202">
        <f>IF(N189="nulová",J189,0)</f>
        <v>0</v>
      </c>
      <c r="BJ189" s="23" t="s">
        <v>80</v>
      </c>
      <c r="BK189" s="202">
        <f>ROUND(I189*H189,2)</f>
        <v>0</v>
      </c>
      <c r="BL189" s="23" t="s">
        <v>136</v>
      </c>
      <c r="BM189" s="23" t="s">
        <v>260</v>
      </c>
    </row>
    <row r="190" spans="2:65" s="12" customFormat="1" ht="13.5">
      <c r="B190" s="214"/>
      <c r="C190" s="215"/>
      <c r="D190" s="205" t="s">
        <v>138</v>
      </c>
      <c r="E190" s="216" t="s">
        <v>21</v>
      </c>
      <c r="F190" s="217" t="s">
        <v>261</v>
      </c>
      <c r="G190" s="215"/>
      <c r="H190" s="218">
        <v>221.67500000000001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138</v>
      </c>
      <c r="AU190" s="224" t="s">
        <v>82</v>
      </c>
      <c r="AV190" s="12" t="s">
        <v>82</v>
      </c>
      <c r="AW190" s="12" t="s">
        <v>36</v>
      </c>
      <c r="AX190" s="12" t="s">
        <v>80</v>
      </c>
      <c r="AY190" s="224" t="s">
        <v>129</v>
      </c>
    </row>
    <row r="191" spans="2:65" s="1" customFormat="1" ht="16.5" customHeight="1">
      <c r="B191" s="40"/>
      <c r="C191" s="191" t="s">
        <v>262</v>
      </c>
      <c r="D191" s="191" t="s">
        <v>131</v>
      </c>
      <c r="E191" s="192" t="s">
        <v>263</v>
      </c>
      <c r="F191" s="193" t="s">
        <v>264</v>
      </c>
      <c r="G191" s="194" t="s">
        <v>210</v>
      </c>
      <c r="H191" s="195">
        <v>40.807000000000002</v>
      </c>
      <c r="I191" s="196"/>
      <c r="J191" s="197">
        <f>ROUND(I191*H191,2)</f>
        <v>0</v>
      </c>
      <c r="K191" s="193" t="s">
        <v>135</v>
      </c>
      <c r="L191" s="60"/>
      <c r="M191" s="198" t="s">
        <v>21</v>
      </c>
      <c r="N191" s="199" t="s">
        <v>43</v>
      </c>
      <c r="O191" s="41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3" t="s">
        <v>136</v>
      </c>
      <c r="AT191" s="23" t="s">
        <v>131</v>
      </c>
      <c r="AU191" s="23" t="s">
        <v>82</v>
      </c>
      <c r="AY191" s="23" t="s">
        <v>129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23" t="s">
        <v>80</v>
      </c>
      <c r="BK191" s="202">
        <f>ROUND(I191*H191,2)</f>
        <v>0</v>
      </c>
      <c r="BL191" s="23" t="s">
        <v>136</v>
      </c>
      <c r="BM191" s="23" t="s">
        <v>265</v>
      </c>
    </row>
    <row r="192" spans="2:65" s="11" customFormat="1" ht="13.5">
      <c r="B192" s="203"/>
      <c r="C192" s="204"/>
      <c r="D192" s="205" t="s">
        <v>138</v>
      </c>
      <c r="E192" s="206" t="s">
        <v>21</v>
      </c>
      <c r="F192" s="207" t="s">
        <v>216</v>
      </c>
      <c r="G192" s="204"/>
      <c r="H192" s="206" t="s">
        <v>21</v>
      </c>
      <c r="I192" s="208"/>
      <c r="J192" s="204"/>
      <c r="K192" s="204"/>
      <c r="L192" s="209"/>
      <c r="M192" s="210"/>
      <c r="N192" s="211"/>
      <c r="O192" s="211"/>
      <c r="P192" s="211"/>
      <c r="Q192" s="211"/>
      <c r="R192" s="211"/>
      <c r="S192" s="211"/>
      <c r="T192" s="212"/>
      <c r="AT192" s="213" t="s">
        <v>138</v>
      </c>
      <c r="AU192" s="213" t="s">
        <v>82</v>
      </c>
      <c r="AV192" s="11" t="s">
        <v>80</v>
      </c>
      <c r="AW192" s="11" t="s">
        <v>36</v>
      </c>
      <c r="AX192" s="11" t="s">
        <v>72</v>
      </c>
      <c r="AY192" s="213" t="s">
        <v>129</v>
      </c>
    </row>
    <row r="193" spans="2:65" s="12" customFormat="1" ht="13.5">
      <c r="B193" s="214"/>
      <c r="C193" s="215"/>
      <c r="D193" s="205" t="s">
        <v>138</v>
      </c>
      <c r="E193" s="216" t="s">
        <v>21</v>
      </c>
      <c r="F193" s="217" t="s">
        <v>266</v>
      </c>
      <c r="G193" s="215"/>
      <c r="H193" s="218">
        <v>32.94</v>
      </c>
      <c r="I193" s="219"/>
      <c r="J193" s="215"/>
      <c r="K193" s="215"/>
      <c r="L193" s="220"/>
      <c r="M193" s="221"/>
      <c r="N193" s="222"/>
      <c r="O193" s="222"/>
      <c r="P193" s="222"/>
      <c r="Q193" s="222"/>
      <c r="R193" s="222"/>
      <c r="S193" s="222"/>
      <c r="T193" s="223"/>
      <c r="AT193" s="224" t="s">
        <v>138</v>
      </c>
      <c r="AU193" s="224" t="s">
        <v>82</v>
      </c>
      <c r="AV193" s="12" t="s">
        <v>82</v>
      </c>
      <c r="AW193" s="12" t="s">
        <v>36</v>
      </c>
      <c r="AX193" s="12" t="s">
        <v>72</v>
      </c>
      <c r="AY193" s="224" t="s">
        <v>129</v>
      </c>
    </row>
    <row r="194" spans="2:65" s="11" customFormat="1" ht="13.5">
      <c r="B194" s="203"/>
      <c r="C194" s="204"/>
      <c r="D194" s="205" t="s">
        <v>138</v>
      </c>
      <c r="E194" s="206" t="s">
        <v>21</v>
      </c>
      <c r="F194" s="207" t="s">
        <v>267</v>
      </c>
      <c r="G194" s="204"/>
      <c r="H194" s="206" t="s">
        <v>21</v>
      </c>
      <c r="I194" s="208"/>
      <c r="J194" s="204"/>
      <c r="K194" s="204"/>
      <c r="L194" s="209"/>
      <c r="M194" s="210"/>
      <c r="N194" s="211"/>
      <c r="O194" s="211"/>
      <c r="P194" s="211"/>
      <c r="Q194" s="211"/>
      <c r="R194" s="211"/>
      <c r="S194" s="211"/>
      <c r="T194" s="212"/>
      <c r="AT194" s="213" t="s">
        <v>138</v>
      </c>
      <c r="AU194" s="213" t="s">
        <v>82</v>
      </c>
      <c r="AV194" s="11" t="s">
        <v>80</v>
      </c>
      <c r="AW194" s="11" t="s">
        <v>36</v>
      </c>
      <c r="AX194" s="11" t="s">
        <v>72</v>
      </c>
      <c r="AY194" s="213" t="s">
        <v>129</v>
      </c>
    </row>
    <row r="195" spans="2:65" s="12" customFormat="1" ht="13.5">
      <c r="B195" s="214"/>
      <c r="C195" s="215"/>
      <c r="D195" s="205" t="s">
        <v>138</v>
      </c>
      <c r="E195" s="216" t="s">
        <v>21</v>
      </c>
      <c r="F195" s="217" t="s">
        <v>268</v>
      </c>
      <c r="G195" s="215"/>
      <c r="H195" s="218">
        <v>7.867</v>
      </c>
      <c r="I195" s="219"/>
      <c r="J195" s="215"/>
      <c r="K195" s="215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138</v>
      </c>
      <c r="AU195" s="224" t="s">
        <v>82</v>
      </c>
      <c r="AV195" s="12" t="s">
        <v>82</v>
      </c>
      <c r="AW195" s="12" t="s">
        <v>36</v>
      </c>
      <c r="AX195" s="12" t="s">
        <v>72</v>
      </c>
      <c r="AY195" s="224" t="s">
        <v>129</v>
      </c>
    </row>
    <row r="196" spans="2:65" s="13" customFormat="1" ht="13.5">
      <c r="B196" s="225"/>
      <c r="C196" s="226"/>
      <c r="D196" s="205" t="s">
        <v>138</v>
      </c>
      <c r="E196" s="227" t="s">
        <v>21</v>
      </c>
      <c r="F196" s="228" t="s">
        <v>155</v>
      </c>
      <c r="G196" s="226"/>
      <c r="H196" s="229">
        <v>40.807000000000002</v>
      </c>
      <c r="I196" s="230"/>
      <c r="J196" s="226"/>
      <c r="K196" s="226"/>
      <c r="L196" s="231"/>
      <c r="M196" s="232"/>
      <c r="N196" s="233"/>
      <c r="O196" s="233"/>
      <c r="P196" s="233"/>
      <c r="Q196" s="233"/>
      <c r="R196" s="233"/>
      <c r="S196" s="233"/>
      <c r="T196" s="234"/>
      <c r="AT196" s="235" t="s">
        <v>138</v>
      </c>
      <c r="AU196" s="235" t="s">
        <v>82</v>
      </c>
      <c r="AV196" s="13" t="s">
        <v>136</v>
      </c>
      <c r="AW196" s="13" t="s">
        <v>36</v>
      </c>
      <c r="AX196" s="13" t="s">
        <v>80</v>
      </c>
      <c r="AY196" s="235" t="s">
        <v>129</v>
      </c>
    </row>
    <row r="197" spans="2:65" s="1" customFormat="1" ht="25.5" customHeight="1">
      <c r="B197" s="40"/>
      <c r="C197" s="191" t="s">
        <v>269</v>
      </c>
      <c r="D197" s="191" t="s">
        <v>131</v>
      </c>
      <c r="E197" s="192" t="s">
        <v>270</v>
      </c>
      <c r="F197" s="193" t="s">
        <v>271</v>
      </c>
      <c r="G197" s="194" t="s">
        <v>134</v>
      </c>
      <c r="H197" s="195">
        <v>29</v>
      </c>
      <c r="I197" s="196"/>
      <c r="J197" s="197">
        <f>ROUND(I197*H197,2)</f>
        <v>0</v>
      </c>
      <c r="K197" s="193" t="s">
        <v>135</v>
      </c>
      <c r="L197" s="60"/>
      <c r="M197" s="198" t="s">
        <v>21</v>
      </c>
      <c r="N197" s="199" t="s">
        <v>43</v>
      </c>
      <c r="O197" s="41"/>
      <c r="P197" s="200">
        <f>O197*H197</f>
        <v>0</v>
      </c>
      <c r="Q197" s="200">
        <v>0</v>
      </c>
      <c r="R197" s="200">
        <f>Q197*H197</f>
        <v>0</v>
      </c>
      <c r="S197" s="200">
        <v>0</v>
      </c>
      <c r="T197" s="201">
        <f>S197*H197</f>
        <v>0</v>
      </c>
      <c r="AR197" s="23" t="s">
        <v>136</v>
      </c>
      <c r="AT197" s="23" t="s">
        <v>131</v>
      </c>
      <c r="AU197" s="23" t="s">
        <v>82</v>
      </c>
      <c r="AY197" s="23" t="s">
        <v>129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23" t="s">
        <v>80</v>
      </c>
      <c r="BK197" s="202">
        <f>ROUND(I197*H197,2)</f>
        <v>0</v>
      </c>
      <c r="BL197" s="23" t="s">
        <v>136</v>
      </c>
      <c r="BM197" s="23" t="s">
        <v>272</v>
      </c>
    </row>
    <row r="198" spans="2:65" s="11" customFormat="1" ht="13.5">
      <c r="B198" s="203"/>
      <c r="C198" s="204"/>
      <c r="D198" s="205" t="s">
        <v>138</v>
      </c>
      <c r="E198" s="206" t="s">
        <v>21</v>
      </c>
      <c r="F198" s="207" t="s">
        <v>151</v>
      </c>
      <c r="G198" s="204"/>
      <c r="H198" s="206" t="s">
        <v>21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138</v>
      </c>
      <c r="AU198" s="213" t="s">
        <v>82</v>
      </c>
      <c r="AV198" s="11" t="s">
        <v>80</v>
      </c>
      <c r="AW198" s="11" t="s">
        <v>36</v>
      </c>
      <c r="AX198" s="11" t="s">
        <v>72</v>
      </c>
      <c r="AY198" s="213" t="s">
        <v>129</v>
      </c>
    </row>
    <row r="199" spans="2:65" s="12" customFormat="1" ht="13.5">
      <c r="B199" s="214"/>
      <c r="C199" s="215"/>
      <c r="D199" s="205" t="s">
        <v>138</v>
      </c>
      <c r="E199" s="216" t="s">
        <v>21</v>
      </c>
      <c r="F199" s="217" t="s">
        <v>273</v>
      </c>
      <c r="G199" s="215"/>
      <c r="H199" s="218">
        <v>29</v>
      </c>
      <c r="I199" s="219"/>
      <c r="J199" s="215"/>
      <c r="K199" s="215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138</v>
      </c>
      <c r="AU199" s="224" t="s">
        <v>82</v>
      </c>
      <c r="AV199" s="12" t="s">
        <v>82</v>
      </c>
      <c r="AW199" s="12" t="s">
        <v>36</v>
      </c>
      <c r="AX199" s="12" t="s">
        <v>72</v>
      </c>
      <c r="AY199" s="224" t="s">
        <v>129</v>
      </c>
    </row>
    <row r="200" spans="2:65" s="1" customFormat="1" ht="25.5" customHeight="1">
      <c r="B200" s="40"/>
      <c r="C200" s="191" t="s">
        <v>274</v>
      </c>
      <c r="D200" s="191" t="s">
        <v>131</v>
      </c>
      <c r="E200" s="192" t="s">
        <v>275</v>
      </c>
      <c r="F200" s="193" t="s">
        <v>276</v>
      </c>
      <c r="G200" s="194" t="s">
        <v>134</v>
      </c>
      <c r="H200" s="195">
        <v>29</v>
      </c>
      <c r="I200" s="196"/>
      <c r="J200" s="197">
        <f>ROUND(I200*H200,2)</f>
        <v>0</v>
      </c>
      <c r="K200" s="193" t="s">
        <v>135</v>
      </c>
      <c r="L200" s="60"/>
      <c r="M200" s="198" t="s">
        <v>21</v>
      </c>
      <c r="N200" s="199" t="s">
        <v>43</v>
      </c>
      <c r="O200" s="41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AR200" s="23" t="s">
        <v>136</v>
      </c>
      <c r="AT200" s="23" t="s">
        <v>131</v>
      </c>
      <c r="AU200" s="23" t="s">
        <v>82</v>
      </c>
      <c r="AY200" s="23" t="s">
        <v>129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23" t="s">
        <v>80</v>
      </c>
      <c r="BK200" s="202">
        <f>ROUND(I200*H200,2)</f>
        <v>0</v>
      </c>
      <c r="BL200" s="23" t="s">
        <v>136</v>
      </c>
      <c r="BM200" s="23" t="s">
        <v>277</v>
      </c>
    </row>
    <row r="201" spans="2:65" s="11" customFormat="1" ht="13.5">
      <c r="B201" s="203"/>
      <c r="C201" s="204"/>
      <c r="D201" s="205" t="s">
        <v>138</v>
      </c>
      <c r="E201" s="206" t="s">
        <v>21</v>
      </c>
      <c r="F201" s="207" t="s">
        <v>151</v>
      </c>
      <c r="G201" s="204"/>
      <c r="H201" s="206" t="s">
        <v>21</v>
      </c>
      <c r="I201" s="208"/>
      <c r="J201" s="204"/>
      <c r="K201" s="204"/>
      <c r="L201" s="209"/>
      <c r="M201" s="210"/>
      <c r="N201" s="211"/>
      <c r="O201" s="211"/>
      <c r="P201" s="211"/>
      <c r="Q201" s="211"/>
      <c r="R201" s="211"/>
      <c r="S201" s="211"/>
      <c r="T201" s="212"/>
      <c r="AT201" s="213" t="s">
        <v>138</v>
      </c>
      <c r="AU201" s="213" t="s">
        <v>82</v>
      </c>
      <c r="AV201" s="11" t="s">
        <v>80</v>
      </c>
      <c r="AW201" s="11" t="s">
        <v>36</v>
      </c>
      <c r="AX201" s="11" t="s">
        <v>72</v>
      </c>
      <c r="AY201" s="213" t="s">
        <v>129</v>
      </c>
    </row>
    <row r="202" spans="2:65" s="12" customFormat="1" ht="13.5">
      <c r="B202" s="214"/>
      <c r="C202" s="215"/>
      <c r="D202" s="205" t="s">
        <v>138</v>
      </c>
      <c r="E202" s="216" t="s">
        <v>21</v>
      </c>
      <c r="F202" s="217" t="s">
        <v>273</v>
      </c>
      <c r="G202" s="215"/>
      <c r="H202" s="218">
        <v>29</v>
      </c>
      <c r="I202" s="219"/>
      <c r="J202" s="215"/>
      <c r="K202" s="215"/>
      <c r="L202" s="220"/>
      <c r="M202" s="221"/>
      <c r="N202" s="222"/>
      <c r="O202" s="222"/>
      <c r="P202" s="222"/>
      <c r="Q202" s="222"/>
      <c r="R202" s="222"/>
      <c r="S202" s="222"/>
      <c r="T202" s="223"/>
      <c r="AT202" s="224" t="s">
        <v>138</v>
      </c>
      <c r="AU202" s="224" t="s">
        <v>82</v>
      </c>
      <c r="AV202" s="12" t="s">
        <v>82</v>
      </c>
      <c r="AW202" s="12" t="s">
        <v>36</v>
      </c>
      <c r="AX202" s="12" t="s">
        <v>80</v>
      </c>
      <c r="AY202" s="224" t="s">
        <v>129</v>
      </c>
    </row>
    <row r="203" spans="2:65" s="1" customFormat="1" ht="16.5" customHeight="1">
      <c r="B203" s="40"/>
      <c r="C203" s="236" t="s">
        <v>278</v>
      </c>
      <c r="D203" s="236" t="s">
        <v>279</v>
      </c>
      <c r="E203" s="237" t="s">
        <v>280</v>
      </c>
      <c r="F203" s="238" t="s">
        <v>281</v>
      </c>
      <c r="G203" s="239" t="s">
        <v>282</v>
      </c>
      <c r="H203" s="240">
        <v>0.89600000000000002</v>
      </c>
      <c r="I203" s="241"/>
      <c r="J203" s="242">
        <f>ROUND(I203*H203,2)</f>
        <v>0</v>
      </c>
      <c r="K203" s="238" t="s">
        <v>135</v>
      </c>
      <c r="L203" s="243"/>
      <c r="M203" s="244" t="s">
        <v>21</v>
      </c>
      <c r="N203" s="245" t="s">
        <v>43</v>
      </c>
      <c r="O203" s="41"/>
      <c r="P203" s="200">
        <f>O203*H203</f>
        <v>0</v>
      </c>
      <c r="Q203" s="200">
        <v>1E-3</v>
      </c>
      <c r="R203" s="200">
        <f>Q203*H203</f>
        <v>8.9599999999999999E-4</v>
      </c>
      <c r="S203" s="200">
        <v>0</v>
      </c>
      <c r="T203" s="201">
        <f>S203*H203</f>
        <v>0</v>
      </c>
      <c r="AR203" s="23" t="s">
        <v>173</v>
      </c>
      <c r="AT203" s="23" t="s">
        <v>279</v>
      </c>
      <c r="AU203" s="23" t="s">
        <v>82</v>
      </c>
      <c r="AY203" s="23" t="s">
        <v>129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23" t="s">
        <v>80</v>
      </c>
      <c r="BK203" s="202">
        <f>ROUND(I203*H203,2)</f>
        <v>0</v>
      </c>
      <c r="BL203" s="23" t="s">
        <v>136</v>
      </c>
      <c r="BM203" s="23" t="s">
        <v>283</v>
      </c>
    </row>
    <row r="204" spans="2:65" s="11" customFormat="1" ht="13.5">
      <c r="B204" s="203"/>
      <c r="C204" s="204"/>
      <c r="D204" s="205" t="s">
        <v>138</v>
      </c>
      <c r="E204" s="206" t="s">
        <v>21</v>
      </c>
      <c r="F204" s="207" t="s">
        <v>284</v>
      </c>
      <c r="G204" s="204"/>
      <c r="H204" s="206" t="s">
        <v>21</v>
      </c>
      <c r="I204" s="208"/>
      <c r="J204" s="204"/>
      <c r="K204" s="204"/>
      <c r="L204" s="209"/>
      <c r="M204" s="210"/>
      <c r="N204" s="211"/>
      <c r="O204" s="211"/>
      <c r="P204" s="211"/>
      <c r="Q204" s="211"/>
      <c r="R204" s="211"/>
      <c r="S204" s="211"/>
      <c r="T204" s="212"/>
      <c r="AT204" s="213" t="s">
        <v>138</v>
      </c>
      <c r="AU204" s="213" t="s">
        <v>82</v>
      </c>
      <c r="AV204" s="11" t="s">
        <v>80</v>
      </c>
      <c r="AW204" s="11" t="s">
        <v>36</v>
      </c>
      <c r="AX204" s="11" t="s">
        <v>72</v>
      </c>
      <c r="AY204" s="213" t="s">
        <v>129</v>
      </c>
    </row>
    <row r="205" spans="2:65" s="12" customFormat="1" ht="13.5">
      <c r="B205" s="214"/>
      <c r="C205" s="215"/>
      <c r="D205" s="205" t="s">
        <v>138</v>
      </c>
      <c r="E205" s="216" t="s">
        <v>21</v>
      </c>
      <c r="F205" s="217" t="s">
        <v>285</v>
      </c>
      <c r="G205" s="215"/>
      <c r="H205" s="218">
        <v>0.89600000000000002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138</v>
      </c>
      <c r="AU205" s="224" t="s">
        <v>82</v>
      </c>
      <c r="AV205" s="12" t="s">
        <v>82</v>
      </c>
      <c r="AW205" s="12" t="s">
        <v>36</v>
      </c>
      <c r="AX205" s="12" t="s">
        <v>80</v>
      </c>
      <c r="AY205" s="224" t="s">
        <v>129</v>
      </c>
    </row>
    <row r="206" spans="2:65" s="1" customFormat="1" ht="16.5" customHeight="1">
      <c r="B206" s="40"/>
      <c r="C206" s="191" t="s">
        <v>286</v>
      </c>
      <c r="D206" s="191" t="s">
        <v>131</v>
      </c>
      <c r="E206" s="192" t="s">
        <v>287</v>
      </c>
      <c r="F206" s="193" t="s">
        <v>288</v>
      </c>
      <c r="G206" s="194" t="s">
        <v>134</v>
      </c>
      <c r="H206" s="195">
        <v>260</v>
      </c>
      <c r="I206" s="196"/>
      <c r="J206" s="197">
        <f>ROUND(I206*H206,2)</f>
        <v>0</v>
      </c>
      <c r="K206" s="193" t="s">
        <v>135</v>
      </c>
      <c r="L206" s="60"/>
      <c r="M206" s="198" t="s">
        <v>21</v>
      </c>
      <c r="N206" s="199" t="s">
        <v>43</v>
      </c>
      <c r="O206" s="41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AR206" s="23" t="s">
        <v>136</v>
      </c>
      <c r="AT206" s="23" t="s">
        <v>131</v>
      </c>
      <c r="AU206" s="23" t="s">
        <v>82</v>
      </c>
      <c r="AY206" s="23" t="s">
        <v>129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23" t="s">
        <v>80</v>
      </c>
      <c r="BK206" s="202">
        <f>ROUND(I206*H206,2)</f>
        <v>0</v>
      </c>
      <c r="BL206" s="23" t="s">
        <v>136</v>
      </c>
      <c r="BM206" s="23" t="s">
        <v>289</v>
      </c>
    </row>
    <row r="207" spans="2:65" s="11" customFormat="1" ht="13.5">
      <c r="B207" s="203"/>
      <c r="C207" s="204"/>
      <c r="D207" s="205" t="s">
        <v>138</v>
      </c>
      <c r="E207" s="206" t="s">
        <v>21</v>
      </c>
      <c r="F207" s="207" t="s">
        <v>216</v>
      </c>
      <c r="G207" s="204"/>
      <c r="H207" s="206" t="s">
        <v>21</v>
      </c>
      <c r="I207" s="208"/>
      <c r="J207" s="204"/>
      <c r="K207" s="204"/>
      <c r="L207" s="209"/>
      <c r="M207" s="210"/>
      <c r="N207" s="211"/>
      <c r="O207" s="211"/>
      <c r="P207" s="211"/>
      <c r="Q207" s="211"/>
      <c r="R207" s="211"/>
      <c r="S207" s="211"/>
      <c r="T207" s="212"/>
      <c r="AT207" s="213" t="s">
        <v>138</v>
      </c>
      <c r="AU207" s="213" t="s">
        <v>82</v>
      </c>
      <c r="AV207" s="11" t="s">
        <v>80</v>
      </c>
      <c r="AW207" s="11" t="s">
        <v>36</v>
      </c>
      <c r="AX207" s="11" t="s">
        <v>72</v>
      </c>
      <c r="AY207" s="213" t="s">
        <v>129</v>
      </c>
    </row>
    <row r="208" spans="2:65" s="12" customFormat="1" ht="13.5">
      <c r="B208" s="214"/>
      <c r="C208" s="215"/>
      <c r="D208" s="205" t="s">
        <v>138</v>
      </c>
      <c r="E208" s="216" t="s">
        <v>21</v>
      </c>
      <c r="F208" s="217" t="s">
        <v>290</v>
      </c>
      <c r="G208" s="215"/>
      <c r="H208" s="218">
        <v>260</v>
      </c>
      <c r="I208" s="219"/>
      <c r="J208" s="215"/>
      <c r="K208" s="215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138</v>
      </c>
      <c r="AU208" s="224" t="s">
        <v>82</v>
      </c>
      <c r="AV208" s="12" t="s">
        <v>82</v>
      </c>
      <c r="AW208" s="12" t="s">
        <v>36</v>
      </c>
      <c r="AX208" s="12" t="s">
        <v>80</v>
      </c>
      <c r="AY208" s="224" t="s">
        <v>129</v>
      </c>
    </row>
    <row r="209" spans="2:65" s="1" customFormat="1" ht="16.5" customHeight="1">
      <c r="B209" s="40"/>
      <c r="C209" s="191" t="s">
        <v>291</v>
      </c>
      <c r="D209" s="191" t="s">
        <v>131</v>
      </c>
      <c r="E209" s="192" t="s">
        <v>292</v>
      </c>
      <c r="F209" s="193" t="s">
        <v>293</v>
      </c>
      <c r="G209" s="194" t="s">
        <v>134</v>
      </c>
      <c r="H209" s="195">
        <v>29</v>
      </c>
      <c r="I209" s="196"/>
      <c r="J209" s="197">
        <f>ROUND(I209*H209,2)</f>
        <v>0</v>
      </c>
      <c r="K209" s="193" t="s">
        <v>135</v>
      </c>
      <c r="L209" s="60"/>
      <c r="M209" s="198" t="s">
        <v>21</v>
      </c>
      <c r="N209" s="199" t="s">
        <v>43</v>
      </c>
      <c r="O209" s="41"/>
      <c r="P209" s="200">
        <f>O209*H209</f>
        <v>0</v>
      </c>
      <c r="Q209" s="200">
        <v>0</v>
      </c>
      <c r="R209" s="200">
        <f>Q209*H209</f>
        <v>0</v>
      </c>
      <c r="S209" s="200">
        <v>0</v>
      </c>
      <c r="T209" s="201">
        <f>S209*H209</f>
        <v>0</v>
      </c>
      <c r="AR209" s="23" t="s">
        <v>136</v>
      </c>
      <c r="AT209" s="23" t="s">
        <v>131</v>
      </c>
      <c r="AU209" s="23" t="s">
        <v>82</v>
      </c>
      <c r="AY209" s="23" t="s">
        <v>129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23" t="s">
        <v>80</v>
      </c>
      <c r="BK209" s="202">
        <f>ROUND(I209*H209,2)</f>
        <v>0</v>
      </c>
      <c r="BL209" s="23" t="s">
        <v>136</v>
      </c>
      <c r="BM209" s="23" t="s">
        <v>294</v>
      </c>
    </row>
    <row r="210" spans="2:65" s="11" customFormat="1" ht="13.5">
      <c r="B210" s="203"/>
      <c r="C210" s="204"/>
      <c r="D210" s="205" t="s">
        <v>138</v>
      </c>
      <c r="E210" s="206" t="s">
        <v>21</v>
      </c>
      <c r="F210" s="207" t="s">
        <v>151</v>
      </c>
      <c r="G210" s="204"/>
      <c r="H210" s="206" t="s">
        <v>21</v>
      </c>
      <c r="I210" s="208"/>
      <c r="J210" s="204"/>
      <c r="K210" s="204"/>
      <c r="L210" s="209"/>
      <c r="M210" s="210"/>
      <c r="N210" s="211"/>
      <c r="O210" s="211"/>
      <c r="P210" s="211"/>
      <c r="Q210" s="211"/>
      <c r="R210" s="211"/>
      <c r="S210" s="211"/>
      <c r="T210" s="212"/>
      <c r="AT210" s="213" t="s">
        <v>138</v>
      </c>
      <c r="AU210" s="213" t="s">
        <v>82</v>
      </c>
      <c r="AV210" s="11" t="s">
        <v>80</v>
      </c>
      <c r="AW210" s="11" t="s">
        <v>36</v>
      </c>
      <c r="AX210" s="11" t="s">
        <v>72</v>
      </c>
      <c r="AY210" s="213" t="s">
        <v>129</v>
      </c>
    </row>
    <row r="211" spans="2:65" s="12" customFormat="1" ht="13.5">
      <c r="B211" s="214"/>
      <c r="C211" s="215"/>
      <c r="D211" s="205" t="s">
        <v>138</v>
      </c>
      <c r="E211" s="216" t="s">
        <v>21</v>
      </c>
      <c r="F211" s="217" t="s">
        <v>273</v>
      </c>
      <c r="G211" s="215"/>
      <c r="H211" s="218">
        <v>29</v>
      </c>
      <c r="I211" s="219"/>
      <c r="J211" s="215"/>
      <c r="K211" s="215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138</v>
      </c>
      <c r="AU211" s="224" t="s">
        <v>82</v>
      </c>
      <c r="AV211" s="12" t="s">
        <v>82</v>
      </c>
      <c r="AW211" s="12" t="s">
        <v>36</v>
      </c>
      <c r="AX211" s="12" t="s">
        <v>80</v>
      </c>
      <c r="AY211" s="224" t="s">
        <v>129</v>
      </c>
    </row>
    <row r="212" spans="2:65" s="1" customFormat="1" ht="16.5" customHeight="1">
      <c r="B212" s="40"/>
      <c r="C212" s="191" t="s">
        <v>295</v>
      </c>
      <c r="D212" s="191" t="s">
        <v>131</v>
      </c>
      <c r="E212" s="192" t="s">
        <v>296</v>
      </c>
      <c r="F212" s="193" t="s">
        <v>297</v>
      </c>
      <c r="G212" s="194" t="s">
        <v>134</v>
      </c>
      <c r="H212" s="195">
        <v>29</v>
      </c>
      <c r="I212" s="196"/>
      <c r="J212" s="197">
        <f>ROUND(I212*H212,2)</f>
        <v>0</v>
      </c>
      <c r="K212" s="193" t="s">
        <v>135</v>
      </c>
      <c r="L212" s="60"/>
      <c r="M212" s="198" t="s">
        <v>21</v>
      </c>
      <c r="N212" s="199" t="s">
        <v>43</v>
      </c>
      <c r="O212" s="41"/>
      <c r="P212" s="200">
        <f>O212*H212</f>
        <v>0</v>
      </c>
      <c r="Q212" s="200">
        <v>0</v>
      </c>
      <c r="R212" s="200">
        <f>Q212*H212</f>
        <v>0</v>
      </c>
      <c r="S212" s="200">
        <v>0</v>
      </c>
      <c r="T212" s="201">
        <f>S212*H212</f>
        <v>0</v>
      </c>
      <c r="AR212" s="23" t="s">
        <v>136</v>
      </c>
      <c r="AT212" s="23" t="s">
        <v>131</v>
      </c>
      <c r="AU212" s="23" t="s">
        <v>82</v>
      </c>
      <c r="AY212" s="23" t="s">
        <v>129</v>
      </c>
      <c r="BE212" s="202">
        <f>IF(N212="základní",J212,0)</f>
        <v>0</v>
      </c>
      <c r="BF212" s="202">
        <f>IF(N212="snížená",J212,0)</f>
        <v>0</v>
      </c>
      <c r="BG212" s="202">
        <f>IF(N212="zákl. přenesená",J212,0)</f>
        <v>0</v>
      </c>
      <c r="BH212" s="202">
        <f>IF(N212="sníž. přenesená",J212,0)</f>
        <v>0</v>
      </c>
      <c r="BI212" s="202">
        <f>IF(N212="nulová",J212,0)</f>
        <v>0</v>
      </c>
      <c r="BJ212" s="23" t="s">
        <v>80</v>
      </c>
      <c r="BK212" s="202">
        <f>ROUND(I212*H212,2)</f>
        <v>0</v>
      </c>
      <c r="BL212" s="23" t="s">
        <v>136</v>
      </c>
      <c r="BM212" s="23" t="s">
        <v>298</v>
      </c>
    </row>
    <row r="213" spans="2:65" s="11" customFormat="1" ht="13.5">
      <c r="B213" s="203"/>
      <c r="C213" s="204"/>
      <c r="D213" s="205" t="s">
        <v>138</v>
      </c>
      <c r="E213" s="206" t="s">
        <v>21</v>
      </c>
      <c r="F213" s="207" t="s">
        <v>151</v>
      </c>
      <c r="G213" s="204"/>
      <c r="H213" s="206" t="s">
        <v>21</v>
      </c>
      <c r="I213" s="208"/>
      <c r="J213" s="204"/>
      <c r="K213" s="204"/>
      <c r="L213" s="209"/>
      <c r="M213" s="210"/>
      <c r="N213" s="211"/>
      <c r="O213" s="211"/>
      <c r="P213" s="211"/>
      <c r="Q213" s="211"/>
      <c r="R213" s="211"/>
      <c r="S213" s="211"/>
      <c r="T213" s="212"/>
      <c r="AT213" s="213" t="s">
        <v>138</v>
      </c>
      <c r="AU213" s="213" t="s">
        <v>82</v>
      </c>
      <c r="AV213" s="11" t="s">
        <v>80</v>
      </c>
      <c r="AW213" s="11" t="s">
        <v>36</v>
      </c>
      <c r="AX213" s="11" t="s">
        <v>72</v>
      </c>
      <c r="AY213" s="213" t="s">
        <v>129</v>
      </c>
    </row>
    <row r="214" spans="2:65" s="12" customFormat="1" ht="13.5">
      <c r="B214" s="214"/>
      <c r="C214" s="215"/>
      <c r="D214" s="205" t="s">
        <v>138</v>
      </c>
      <c r="E214" s="216" t="s">
        <v>21</v>
      </c>
      <c r="F214" s="217" t="s">
        <v>273</v>
      </c>
      <c r="G214" s="215"/>
      <c r="H214" s="218">
        <v>29</v>
      </c>
      <c r="I214" s="219"/>
      <c r="J214" s="215"/>
      <c r="K214" s="215"/>
      <c r="L214" s="220"/>
      <c r="M214" s="221"/>
      <c r="N214" s="222"/>
      <c r="O214" s="222"/>
      <c r="P214" s="222"/>
      <c r="Q214" s="222"/>
      <c r="R214" s="222"/>
      <c r="S214" s="222"/>
      <c r="T214" s="223"/>
      <c r="AT214" s="224" t="s">
        <v>138</v>
      </c>
      <c r="AU214" s="224" t="s">
        <v>82</v>
      </c>
      <c r="AV214" s="12" t="s">
        <v>82</v>
      </c>
      <c r="AW214" s="12" t="s">
        <v>36</v>
      </c>
      <c r="AX214" s="12" t="s">
        <v>80</v>
      </c>
      <c r="AY214" s="224" t="s">
        <v>129</v>
      </c>
    </row>
    <row r="215" spans="2:65" s="1" customFormat="1" ht="16.5" customHeight="1">
      <c r="B215" s="40"/>
      <c r="C215" s="191" t="s">
        <v>273</v>
      </c>
      <c r="D215" s="191" t="s">
        <v>131</v>
      </c>
      <c r="E215" s="192" t="s">
        <v>299</v>
      </c>
      <c r="F215" s="193" t="s">
        <v>300</v>
      </c>
      <c r="G215" s="194" t="s">
        <v>134</v>
      </c>
      <c r="H215" s="195">
        <v>29</v>
      </c>
      <c r="I215" s="196"/>
      <c r="J215" s="197">
        <f>ROUND(I215*H215,2)</f>
        <v>0</v>
      </c>
      <c r="K215" s="193" t="s">
        <v>135</v>
      </c>
      <c r="L215" s="60"/>
      <c r="M215" s="198" t="s">
        <v>21</v>
      </c>
      <c r="N215" s="199" t="s">
        <v>43</v>
      </c>
      <c r="O215" s="41"/>
      <c r="P215" s="200">
        <f>O215*H215</f>
        <v>0</v>
      </c>
      <c r="Q215" s="200">
        <v>0</v>
      </c>
      <c r="R215" s="200">
        <f>Q215*H215</f>
        <v>0</v>
      </c>
      <c r="S215" s="200">
        <v>0</v>
      </c>
      <c r="T215" s="201">
        <f>S215*H215</f>
        <v>0</v>
      </c>
      <c r="AR215" s="23" t="s">
        <v>136</v>
      </c>
      <c r="AT215" s="23" t="s">
        <v>131</v>
      </c>
      <c r="AU215" s="23" t="s">
        <v>82</v>
      </c>
      <c r="AY215" s="23" t="s">
        <v>129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23" t="s">
        <v>80</v>
      </c>
      <c r="BK215" s="202">
        <f>ROUND(I215*H215,2)</f>
        <v>0</v>
      </c>
      <c r="BL215" s="23" t="s">
        <v>136</v>
      </c>
      <c r="BM215" s="23" t="s">
        <v>301</v>
      </c>
    </row>
    <row r="216" spans="2:65" s="11" customFormat="1" ht="13.5">
      <c r="B216" s="203"/>
      <c r="C216" s="204"/>
      <c r="D216" s="205" t="s">
        <v>138</v>
      </c>
      <c r="E216" s="206" t="s">
        <v>21</v>
      </c>
      <c r="F216" s="207" t="s">
        <v>151</v>
      </c>
      <c r="G216" s="204"/>
      <c r="H216" s="206" t="s">
        <v>21</v>
      </c>
      <c r="I216" s="208"/>
      <c r="J216" s="204"/>
      <c r="K216" s="204"/>
      <c r="L216" s="209"/>
      <c r="M216" s="210"/>
      <c r="N216" s="211"/>
      <c r="O216" s="211"/>
      <c r="P216" s="211"/>
      <c r="Q216" s="211"/>
      <c r="R216" s="211"/>
      <c r="S216" s="211"/>
      <c r="T216" s="212"/>
      <c r="AT216" s="213" t="s">
        <v>138</v>
      </c>
      <c r="AU216" s="213" t="s">
        <v>82</v>
      </c>
      <c r="AV216" s="11" t="s">
        <v>80</v>
      </c>
      <c r="AW216" s="11" t="s">
        <v>36</v>
      </c>
      <c r="AX216" s="11" t="s">
        <v>72</v>
      </c>
      <c r="AY216" s="213" t="s">
        <v>129</v>
      </c>
    </row>
    <row r="217" spans="2:65" s="12" customFormat="1" ht="13.5">
      <c r="B217" s="214"/>
      <c r="C217" s="215"/>
      <c r="D217" s="205" t="s">
        <v>138</v>
      </c>
      <c r="E217" s="216" t="s">
        <v>21</v>
      </c>
      <c r="F217" s="217" t="s">
        <v>273</v>
      </c>
      <c r="G217" s="215"/>
      <c r="H217" s="218">
        <v>29</v>
      </c>
      <c r="I217" s="219"/>
      <c r="J217" s="215"/>
      <c r="K217" s="215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138</v>
      </c>
      <c r="AU217" s="224" t="s">
        <v>82</v>
      </c>
      <c r="AV217" s="12" t="s">
        <v>82</v>
      </c>
      <c r="AW217" s="12" t="s">
        <v>36</v>
      </c>
      <c r="AX217" s="12" t="s">
        <v>80</v>
      </c>
      <c r="AY217" s="224" t="s">
        <v>129</v>
      </c>
    </row>
    <row r="218" spans="2:65" s="1" customFormat="1" ht="16.5" customHeight="1">
      <c r="B218" s="40"/>
      <c r="C218" s="191" t="s">
        <v>302</v>
      </c>
      <c r="D218" s="191" t="s">
        <v>131</v>
      </c>
      <c r="E218" s="192" t="s">
        <v>303</v>
      </c>
      <c r="F218" s="193" t="s">
        <v>304</v>
      </c>
      <c r="G218" s="194" t="s">
        <v>134</v>
      </c>
      <c r="H218" s="195">
        <v>29</v>
      </c>
      <c r="I218" s="196"/>
      <c r="J218" s="197">
        <f>ROUND(I218*H218,2)</f>
        <v>0</v>
      </c>
      <c r="K218" s="193" t="s">
        <v>135</v>
      </c>
      <c r="L218" s="60"/>
      <c r="M218" s="198" t="s">
        <v>21</v>
      </c>
      <c r="N218" s="199" t="s">
        <v>43</v>
      </c>
      <c r="O218" s="41"/>
      <c r="P218" s="200">
        <f>O218*H218</f>
        <v>0</v>
      </c>
      <c r="Q218" s="200">
        <v>0</v>
      </c>
      <c r="R218" s="200">
        <f>Q218*H218</f>
        <v>0</v>
      </c>
      <c r="S218" s="200">
        <v>0</v>
      </c>
      <c r="T218" s="201">
        <f>S218*H218</f>
        <v>0</v>
      </c>
      <c r="AR218" s="23" t="s">
        <v>136</v>
      </c>
      <c r="AT218" s="23" t="s">
        <v>131</v>
      </c>
      <c r="AU218" s="23" t="s">
        <v>82</v>
      </c>
      <c r="AY218" s="23" t="s">
        <v>129</v>
      </c>
      <c r="BE218" s="202">
        <f>IF(N218="základní",J218,0)</f>
        <v>0</v>
      </c>
      <c r="BF218" s="202">
        <f>IF(N218="snížená",J218,0)</f>
        <v>0</v>
      </c>
      <c r="BG218" s="202">
        <f>IF(N218="zákl. přenesená",J218,0)</f>
        <v>0</v>
      </c>
      <c r="BH218" s="202">
        <f>IF(N218="sníž. přenesená",J218,0)</f>
        <v>0</v>
      </c>
      <c r="BI218" s="202">
        <f>IF(N218="nulová",J218,0)</f>
        <v>0</v>
      </c>
      <c r="BJ218" s="23" t="s">
        <v>80</v>
      </c>
      <c r="BK218" s="202">
        <f>ROUND(I218*H218,2)</f>
        <v>0</v>
      </c>
      <c r="BL218" s="23" t="s">
        <v>136</v>
      </c>
      <c r="BM218" s="23" t="s">
        <v>305</v>
      </c>
    </row>
    <row r="219" spans="2:65" s="11" customFormat="1" ht="13.5">
      <c r="B219" s="203"/>
      <c r="C219" s="204"/>
      <c r="D219" s="205" t="s">
        <v>138</v>
      </c>
      <c r="E219" s="206" t="s">
        <v>21</v>
      </c>
      <c r="F219" s="207" t="s">
        <v>151</v>
      </c>
      <c r="G219" s="204"/>
      <c r="H219" s="206" t="s">
        <v>21</v>
      </c>
      <c r="I219" s="208"/>
      <c r="J219" s="204"/>
      <c r="K219" s="204"/>
      <c r="L219" s="209"/>
      <c r="M219" s="210"/>
      <c r="N219" s="211"/>
      <c r="O219" s="211"/>
      <c r="P219" s="211"/>
      <c r="Q219" s="211"/>
      <c r="R219" s="211"/>
      <c r="S219" s="211"/>
      <c r="T219" s="212"/>
      <c r="AT219" s="213" t="s">
        <v>138</v>
      </c>
      <c r="AU219" s="213" t="s">
        <v>82</v>
      </c>
      <c r="AV219" s="11" t="s">
        <v>80</v>
      </c>
      <c r="AW219" s="11" t="s">
        <v>36</v>
      </c>
      <c r="AX219" s="11" t="s">
        <v>72</v>
      </c>
      <c r="AY219" s="213" t="s">
        <v>129</v>
      </c>
    </row>
    <row r="220" spans="2:65" s="12" customFormat="1" ht="13.5">
      <c r="B220" s="214"/>
      <c r="C220" s="215"/>
      <c r="D220" s="205" t="s">
        <v>138</v>
      </c>
      <c r="E220" s="216" t="s">
        <v>21</v>
      </c>
      <c r="F220" s="217" t="s">
        <v>273</v>
      </c>
      <c r="G220" s="215"/>
      <c r="H220" s="218">
        <v>29</v>
      </c>
      <c r="I220" s="219"/>
      <c r="J220" s="215"/>
      <c r="K220" s="215"/>
      <c r="L220" s="220"/>
      <c r="M220" s="221"/>
      <c r="N220" s="222"/>
      <c r="O220" s="222"/>
      <c r="P220" s="222"/>
      <c r="Q220" s="222"/>
      <c r="R220" s="222"/>
      <c r="S220" s="222"/>
      <c r="T220" s="223"/>
      <c r="AT220" s="224" t="s">
        <v>138</v>
      </c>
      <c r="AU220" s="224" t="s">
        <v>82</v>
      </c>
      <c r="AV220" s="12" t="s">
        <v>82</v>
      </c>
      <c r="AW220" s="12" t="s">
        <v>36</v>
      </c>
      <c r="AX220" s="12" t="s">
        <v>80</v>
      </c>
      <c r="AY220" s="224" t="s">
        <v>129</v>
      </c>
    </row>
    <row r="221" spans="2:65" s="1" customFormat="1" ht="25.5" customHeight="1">
      <c r="B221" s="40"/>
      <c r="C221" s="191" t="s">
        <v>306</v>
      </c>
      <c r="D221" s="191" t="s">
        <v>131</v>
      </c>
      <c r="E221" s="192" t="s">
        <v>307</v>
      </c>
      <c r="F221" s="193" t="s">
        <v>308</v>
      </c>
      <c r="G221" s="194" t="s">
        <v>134</v>
      </c>
      <c r="H221" s="195">
        <v>29</v>
      </c>
      <c r="I221" s="196"/>
      <c r="J221" s="197">
        <f>ROUND(I221*H221,2)</f>
        <v>0</v>
      </c>
      <c r="K221" s="193" t="s">
        <v>135</v>
      </c>
      <c r="L221" s="60"/>
      <c r="M221" s="198" t="s">
        <v>21</v>
      </c>
      <c r="N221" s="199" t="s">
        <v>43</v>
      </c>
      <c r="O221" s="41"/>
      <c r="P221" s="200">
        <f>O221*H221</f>
        <v>0</v>
      </c>
      <c r="Q221" s="200">
        <v>0</v>
      </c>
      <c r="R221" s="200">
        <f>Q221*H221</f>
        <v>0</v>
      </c>
      <c r="S221" s="200">
        <v>0</v>
      </c>
      <c r="T221" s="201">
        <f>S221*H221</f>
        <v>0</v>
      </c>
      <c r="AR221" s="23" t="s">
        <v>136</v>
      </c>
      <c r="AT221" s="23" t="s">
        <v>131</v>
      </c>
      <c r="AU221" s="23" t="s">
        <v>82</v>
      </c>
      <c r="AY221" s="23" t="s">
        <v>129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23" t="s">
        <v>80</v>
      </c>
      <c r="BK221" s="202">
        <f>ROUND(I221*H221,2)</f>
        <v>0</v>
      </c>
      <c r="BL221" s="23" t="s">
        <v>136</v>
      </c>
      <c r="BM221" s="23" t="s">
        <v>309</v>
      </c>
    </row>
    <row r="222" spans="2:65" s="11" customFormat="1" ht="13.5">
      <c r="B222" s="203"/>
      <c r="C222" s="204"/>
      <c r="D222" s="205" t="s">
        <v>138</v>
      </c>
      <c r="E222" s="206" t="s">
        <v>21</v>
      </c>
      <c r="F222" s="207" t="s">
        <v>151</v>
      </c>
      <c r="G222" s="204"/>
      <c r="H222" s="206" t="s">
        <v>21</v>
      </c>
      <c r="I222" s="208"/>
      <c r="J222" s="204"/>
      <c r="K222" s="204"/>
      <c r="L222" s="209"/>
      <c r="M222" s="210"/>
      <c r="N222" s="211"/>
      <c r="O222" s="211"/>
      <c r="P222" s="211"/>
      <c r="Q222" s="211"/>
      <c r="R222" s="211"/>
      <c r="S222" s="211"/>
      <c r="T222" s="212"/>
      <c r="AT222" s="213" t="s">
        <v>138</v>
      </c>
      <c r="AU222" s="213" t="s">
        <v>82</v>
      </c>
      <c r="AV222" s="11" t="s">
        <v>80</v>
      </c>
      <c r="AW222" s="11" t="s">
        <v>36</v>
      </c>
      <c r="AX222" s="11" t="s">
        <v>72</v>
      </c>
      <c r="AY222" s="213" t="s">
        <v>129</v>
      </c>
    </row>
    <row r="223" spans="2:65" s="12" customFormat="1" ht="13.5">
      <c r="B223" s="214"/>
      <c r="C223" s="215"/>
      <c r="D223" s="205" t="s">
        <v>138</v>
      </c>
      <c r="E223" s="216" t="s">
        <v>21</v>
      </c>
      <c r="F223" s="217" t="s">
        <v>273</v>
      </c>
      <c r="G223" s="215"/>
      <c r="H223" s="218">
        <v>29</v>
      </c>
      <c r="I223" s="219"/>
      <c r="J223" s="215"/>
      <c r="K223" s="215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138</v>
      </c>
      <c r="AU223" s="224" t="s">
        <v>82</v>
      </c>
      <c r="AV223" s="12" t="s">
        <v>82</v>
      </c>
      <c r="AW223" s="12" t="s">
        <v>36</v>
      </c>
      <c r="AX223" s="12" t="s">
        <v>80</v>
      </c>
      <c r="AY223" s="224" t="s">
        <v>129</v>
      </c>
    </row>
    <row r="224" spans="2:65" s="1" customFormat="1" ht="16.5" customHeight="1">
      <c r="B224" s="40"/>
      <c r="C224" s="191" t="s">
        <v>310</v>
      </c>
      <c r="D224" s="191" t="s">
        <v>131</v>
      </c>
      <c r="E224" s="192" t="s">
        <v>311</v>
      </c>
      <c r="F224" s="193" t="s">
        <v>312</v>
      </c>
      <c r="G224" s="194" t="s">
        <v>143</v>
      </c>
      <c r="H224" s="195">
        <v>2</v>
      </c>
      <c r="I224" s="196"/>
      <c r="J224" s="197">
        <f>ROUND(I224*H224,2)</f>
        <v>0</v>
      </c>
      <c r="K224" s="193" t="s">
        <v>135</v>
      </c>
      <c r="L224" s="60"/>
      <c r="M224" s="198" t="s">
        <v>21</v>
      </c>
      <c r="N224" s="199" t="s">
        <v>43</v>
      </c>
      <c r="O224" s="41"/>
      <c r="P224" s="200">
        <f>O224*H224</f>
        <v>0</v>
      </c>
      <c r="Q224" s="200">
        <v>1.9220000000000001E-2</v>
      </c>
      <c r="R224" s="200">
        <f>Q224*H224</f>
        <v>3.8440000000000002E-2</v>
      </c>
      <c r="S224" s="200">
        <v>0</v>
      </c>
      <c r="T224" s="201">
        <f>S224*H224</f>
        <v>0</v>
      </c>
      <c r="AR224" s="23" t="s">
        <v>136</v>
      </c>
      <c r="AT224" s="23" t="s">
        <v>131</v>
      </c>
      <c r="AU224" s="23" t="s">
        <v>82</v>
      </c>
      <c r="AY224" s="23" t="s">
        <v>129</v>
      </c>
      <c r="BE224" s="202">
        <f>IF(N224="základní",J224,0)</f>
        <v>0</v>
      </c>
      <c r="BF224" s="202">
        <f>IF(N224="snížená",J224,0)</f>
        <v>0</v>
      </c>
      <c r="BG224" s="202">
        <f>IF(N224="zákl. přenesená",J224,0)</f>
        <v>0</v>
      </c>
      <c r="BH224" s="202">
        <f>IF(N224="sníž. přenesená",J224,0)</f>
        <v>0</v>
      </c>
      <c r="BI224" s="202">
        <f>IF(N224="nulová",J224,0)</f>
        <v>0</v>
      </c>
      <c r="BJ224" s="23" t="s">
        <v>80</v>
      </c>
      <c r="BK224" s="202">
        <f>ROUND(I224*H224,2)</f>
        <v>0</v>
      </c>
      <c r="BL224" s="23" t="s">
        <v>136</v>
      </c>
      <c r="BM224" s="23" t="s">
        <v>313</v>
      </c>
    </row>
    <row r="225" spans="2:65" s="11" customFormat="1" ht="13.5">
      <c r="B225" s="203"/>
      <c r="C225" s="204"/>
      <c r="D225" s="205" t="s">
        <v>138</v>
      </c>
      <c r="E225" s="206" t="s">
        <v>21</v>
      </c>
      <c r="F225" s="207" t="s">
        <v>314</v>
      </c>
      <c r="G225" s="204"/>
      <c r="H225" s="206" t="s">
        <v>21</v>
      </c>
      <c r="I225" s="208"/>
      <c r="J225" s="204"/>
      <c r="K225" s="204"/>
      <c r="L225" s="209"/>
      <c r="M225" s="210"/>
      <c r="N225" s="211"/>
      <c r="O225" s="211"/>
      <c r="P225" s="211"/>
      <c r="Q225" s="211"/>
      <c r="R225" s="211"/>
      <c r="S225" s="211"/>
      <c r="T225" s="212"/>
      <c r="AT225" s="213" t="s">
        <v>138</v>
      </c>
      <c r="AU225" s="213" t="s">
        <v>82</v>
      </c>
      <c r="AV225" s="11" t="s">
        <v>80</v>
      </c>
      <c r="AW225" s="11" t="s">
        <v>36</v>
      </c>
      <c r="AX225" s="11" t="s">
        <v>72</v>
      </c>
      <c r="AY225" s="213" t="s">
        <v>129</v>
      </c>
    </row>
    <row r="226" spans="2:65" s="12" customFormat="1" ht="13.5">
      <c r="B226" s="214"/>
      <c r="C226" s="215"/>
      <c r="D226" s="205" t="s">
        <v>138</v>
      </c>
      <c r="E226" s="216" t="s">
        <v>21</v>
      </c>
      <c r="F226" s="217" t="s">
        <v>82</v>
      </c>
      <c r="G226" s="215"/>
      <c r="H226" s="218">
        <v>2</v>
      </c>
      <c r="I226" s="219"/>
      <c r="J226" s="215"/>
      <c r="K226" s="215"/>
      <c r="L226" s="220"/>
      <c r="M226" s="221"/>
      <c r="N226" s="222"/>
      <c r="O226" s="222"/>
      <c r="P226" s="222"/>
      <c r="Q226" s="222"/>
      <c r="R226" s="222"/>
      <c r="S226" s="222"/>
      <c r="T226" s="223"/>
      <c r="AT226" s="224" t="s">
        <v>138</v>
      </c>
      <c r="AU226" s="224" t="s">
        <v>82</v>
      </c>
      <c r="AV226" s="12" t="s">
        <v>82</v>
      </c>
      <c r="AW226" s="12" t="s">
        <v>36</v>
      </c>
      <c r="AX226" s="12" t="s">
        <v>80</v>
      </c>
      <c r="AY226" s="224" t="s">
        <v>129</v>
      </c>
    </row>
    <row r="227" spans="2:65" s="1" customFormat="1" ht="16.5" customHeight="1">
      <c r="B227" s="40"/>
      <c r="C227" s="191" t="s">
        <v>315</v>
      </c>
      <c r="D227" s="191" t="s">
        <v>131</v>
      </c>
      <c r="E227" s="192" t="s">
        <v>316</v>
      </c>
      <c r="F227" s="193" t="s">
        <v>317</v>
      </c>
      <c r="G227" s="194" t="s">
        <v>134</v>
      </c>
      <c r="H227" s="195">
        <v>87</v>
      </c>
      <c r="I227" s="196"/>
      <c r="J227" s="197">
        <f>ROUND(I227*H227,2)</f>
        <v>0</v>
      </c>
      <c r="K227" s="193" t="s">
        <v>135</v>
      </c>
      <c r="L227" s="60"/>
      <c r="M227" s="198" t="s">
        <v>21</v>
      </c>
      <c r="N227" s="199" t="s">
        <v>43</v>
      </c>
      <c r="O227" s="41"/>
      <c r="P227" s="200">
        <f>O227*H227</f>
        <v>0</v>
      </c>
      <c r="Q227" s="200">
        <v>0</v>
      </c>
      <c r="R227" s="200">
        <f>Q227*H227</f>
        <v>0</v>
      </c>
      <c r="S227" s="200">
        <v>0</v>
      </c>
      <c r="T227" s="201">
        <f>S227*H227</f>
        <v>0</v>
      </c>
      <c r="AR227" s="23" t="s">
        <v>136</v>
      </c>
      <c r="AT227" s="23" t="s">
        <v>131</v>
      </c>
      <c r="AU227" s="23" t="s">
        <v>82</v>
      </c>
      <c r="AY227" s="23" t="s">
        <v>129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23" t="s">
        <v>80</v>
      </c>
      <c r="BK227" s="202">
        <f>ROUND(I227*H227,2)</f>
        <v>0</v>
      </c>
      <c r="BL227" s="23" t="s">
        <v>136</v>
      </c>
      <c r="BM227" s="23" t="s">
        <v>318</v>
      </c>
    </row>
    <row r="228" spans="2:65" s="11" customFormat="1" ht="13.5">
      <c r="B228" s="203"/>
      <c r="C228" s="204"/>
      <c r="D228" s="205" t="s">
        <v>138</v>
      </c>
      <c r="E228" s="206" t="s">
        <v>21</v>
      </c>
      <c r="F228" s="207" t="s">
        <v>151</v>
      </c>
      <c r="G228" s="204"/>
      <c r="H228" s="206" t="s">
        <v>21</v>
      </c>
      <c r="I228" s="208"/>
      <c r="J228" s="204"/>
      <c r="K228" s="204"/>
      <c r="L228" s="209"/>
      <c r="M228" s="210"/>
      <c r="N228" s="211"/>
      <c r="O228" s="211"/>
      <c r="P228" s="211"/>
      <c r="Q228" s="211"/>
      <c r="R228" s="211"/>
      <c r="S228" s="211"/>
      <c r="T228" s="212"/>
      <c r="AT228" s="213" t="s">
        <v>138</v>
      </c>
      <c r="AU228" s="213" t="s">
        <v>82</v>
      </c>
      <c r="AV228" s="11" t="s">
        <v>80</v>
      </c>
      <c r="AW228" s="11" t="s">
        <v>36</v>
      </c>
      <c r="AX228" s="11" t="s">
        <v>72</v>
      </c>
      <c r="AY228" s="213" t="s">
        <v>129</v>
      </c>
    </row>
    <row r="229" spans="2:65" s="11" customFormat="1" ht="13.5">
      <c r="B229" s="203"/>
      <c r="C229" s="204"/>
      <c r="D229" s="205" t="s">
        <v>138</v>
      </c>
      <c r="E229" s="206" t="s">
        <v>21</v>
      </c>
      <c r="F229" s="207" t="s">
        <v>319</v>
      </c>
      <c r="G229" s="204"/>
      <c r="H229" s="206" t="s">
        <v>21</v>
      </c>
      <c r="I229" s="208"/>
      <c r="J229" s="204"/>
      <c r="K229" s="204"/>
      <c r="L229" s="209"/>
      <c r="M229" s="210"/>
      <c r="N229" s="211"/>
      <c r="O229" s="211"/>
      <c r="P229" s="211"/>
      <c r="Q229" s="211"/>
      <c r="R229" s="211"/>
      <c r="S229" s="211"/>
      <c r="T229" s="212"/>
      <c r="AT229" s="213" t="s">
        <v>138</v>
      </c>
      <c r="AU229" s="213" t="s">
        <v>82</v>
      </c>
      <c r="AV229" s="11" t="s">
        <v>80</v>
      </c>
      <c r="AW229" s="11" t="s">
        <v>36</v>
      </c>
      <c r="AX229" s="11" t="s">
        <v>72</v>
      </c>
      <c r="AY229" s="213" t="s">
        <v>129</v>
      </c>
    </row>
    <row r="230" spans="2:65" s="12" customFormat="1" ht="13.5">
      <c r="B230" s="214"/>
      <c r="C230" s="215"/>
      <c r="D230" s="205" t="s">
        <v>138</v>
      </c>
      <c r="E230" s="216" t="s">
        <v>21</v>
      </c>
      <c r="F230" s="217" t="s">
        <v>320</v>
      </c>
      <c r="G230" s="215"/>
      <c r="H230" s="218">
        <v>87</v>
      </c>
      <c r="I230" s="219"/>
      <c r="J230" s="215"/>
      <c r="K230" s="215"/>
      <c r="L230" s="220"/>
      <c r="M230" s="221"/>
      <c r="N230" s="222"/>
      <c r="O230" s="222"/>
      <c r="P230" s="222"/>
      <c r="Q230" s="222"/>
      <c r="R230" s="222"/>
      <c r="S230" s="222"/>
      <c r="T230" s="223"/>
      <c r="AT230" s="224" t="s">
        <v>138</v>
      </c>
      <c r="AU230" s="224" t="s">
        <v>82</v>
      </c>
      <c r="AV230" s="12" t="s">
        <v>82</v>
      </c>
      <c r="AW230" s="12" t="s">
        <v>36</v>
      </c>
      <c r="AX230" s="12" t="s">
        <v>80</v>
      </c>
      <c r="AY230" s="224" t="s">
        <v>129</v>
      </c>
    </row>
    <row r="231" spans="2:65" s="1" customFormat="1" ht="16.5" customHeight="1">
      <c r="B231" s="40"/>
      <c r="C231" s="191" t="s">
        <v>321</v>
      </c>
      <c r="D231" s="191" t="s">
        <v>131</v>
      </c>
      <c r="E231" s="192" t="s">
        <v>322</v>
      </c>
      <c r="F231" s="193" t="s">
        <v>323</v>
      </c>
      <c r="G231" s="194" t="s">
        <v>210</v>
      </c>
      <c r="H231" s="195">
        <v>0.72499999999999998</v>
      </c>
      <c r="I231" s="196"/>
      <c r="J231" s="197">
        <f>ROUND(I231*H231,2)</f>
        <v>0</v>
      </c>
      <c r="K231" s="193" t="s">
        <v>135</v>
      </c>
      <c r="L231" s="60"/>
      <c r="M231" s="198" t="s">
        <v>21</v>
      </c>
      <c r="N231" s="199" t="s">
        <v>43</v>
      </c>
      <c r="O231" s="41"/>
      <c r="P231" s="200">
        <f>O231*H231</f>
        <v>0</v>
      </c>
      <c r="Q231" s="200">
        <v>0</v>
      </c>
      <c r="R231" s="200">
        <f>Q231*H231</f>
        <v>0</v>
      </c>
      <c r="S231" s="200">
        <v>0</v>
      </c>
      <c r="T231" s="201">
        <f>S231*H231</f>
        <v>0</v>
      </c>
      <c r="AR231" s="23" t="s">
        <v>136</v>
      </c>
      <c r="AT231" s="23" t="s">
        <v>131</v>
      </c>
      <c r="AU231" s="23" t="s">
        <v>82</v>
      </c>
      <c r="AY231" s="23" t="s">
        <v>129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23" t="s">
        <v>80</v>
      </c>
      <c r="BK231" s="202">
        <f>ROUND(I231*H231,2)</f>
        <v>0</v>
      </c>
      <c r="BL231" s="23" t="s">
        <v>136</v>
      </c>
      <c r="BM231" s="23" t="s">
        <v>324</v>
      </c>
    </row>
    <row r="232" spans="2:65" s="11" customFormat="1" ht="13.5">
      <c r="B232" s="203"/>
      <c r="C232" s="204"/>
      <c r="D232" s="205" t="s">
        <v>138</v>
      </c>
      <c r="E232" s="206" t="s">
        <v>21</v>
      </c>
      <c r="F232" s="207" t="s">
        <v>151</v>
      </c>
      <c r="G232" s="204"/>
      <c r="H232" s="206" t="s">
        <v>21</v>
      </c>
      <c r="I232" s="208"/>
      <c r="J232" s="204"/>
      <c r="K232" s="204"/>
      <c r="L232" s="209"/>
      <c r="M232" s="210"/>
      <c r="N232" s="211"/>
      <c r="O232" s="211"/>
      <c r="P232" s="211"/>
      <c r="Q232" s="211"/>
      <c r="R232" s="211"/>
      <c r="S232" s="211"/>
      <c r="T232" s="212"/>
      <c r="AT232" s="213" t="s">
        <v>138</v>
      </c>
      <c r="AU232" s="213" t="s">
        <v>82</v>
      </c>
      <c r="AV232" s="11" t="s">
        <v>80</v>
      </c>
      <c r="AW232" s="11" t="s">
        <v>36</v>
      </c>
      <c r="AX232" s="11" t="s">
        <v>72</v>
      </c>
      <c r="AY232" s="213" t="s">
        <v>129</v>
      </c>
    </row>
    <row r="233" spans="2:65" s="12" customFormat="1" ht="13.5">
      <c r="B233" s="214"/>
      <c r="C233" s="215"/>
      <c r="D233" s="205" t="s">
        <v>138</v>
      </c>
      <c r="E233" s="216" t="s">
        <v>21</v>
      </c>
      <c r="F233" s="217" t="s">
        <v>325</v>
      </c>
      <c r="G233" s="215"/>
      <c r="H233" s="218">
        <v>0.72499999999999998</v>
      </c>
      <c r="I233" s="219"/>
      <c r="J233" s="215"/>
      <c r="K233" s="215"/>
      <c r="L233" s="220"/>
      <c r="M233" s="221"/>
      <c r="N233" s="222"/>
      <c r="O233" s="222"/>
      <c r="P233" s="222"/>
      <c r="Q233" s="222"/>
      <c r="R233" s="222"/>
      <c r="S233" s="222"/>
      <c r="T233" s="223"/>
      <c r="AT233" s="224" t="s">
        <v>138</v>
      </c>
      <c r="AU233" s="224" t="s">
        <v>82</v>
      </c>
      <c r="AV233" s="12" t="s">
        <v>82</v>
      </c>
      <c r="AW233" s="12" t="s">
        <v>36</v>
      </c>
      <c r="AX233" s="12" t="s">
        <v>80</v>
      </c>
      <c r="AY233" s="224" t="s">
        <v>129</v>
      </c>
    </row>
    <row r="234" spans="2:65" s="10" customFormat="1" ht="29.85" customHeight="1">
      <c r="B234" s="175"/>
      <c r="C234" s="176"/>
      <c r="D234" s="177" t="s">
        <v>71</v>
      </c>
      <c r="E234" s="189" t="s">
        <v>237</v>
      </c>
      <c r="F234" s="189" t="s">
        <v>326</v>
      </c>
      <c r="G234" s="176"/>
      <c r="H234" s="176"/>
      <c r="I234" s="179"/>
      <c r="J234" s="190">
        <f>BK234</f>
        <v>0</v>
      </c>
      <c r="K234" s="176"/>
      <c r="L234" s="181"/>
      <c r="M234" s="182"/>
      <c r="N234" s="183"/>
      <c r="O234" s="183"/>
      <c r="P234" s="184">
        <f>P235+SUM(P236:P260)</f>
        <v>0</v>
      </c>
      <c r="Q234" s="183"/>
      <c r="R234" s="184">
        <f>R235+SUM(R236:R260)</f>
        <v>0.22659999999999997</v>
      </c>
      <c r="S234" s="183"/>
      <c r="T234" s="185">
        <f>T235+SUM(T236:T260)</f>
        <v>0</v>
      </c>
      <c r="AR234" s="186" t="s">
        <v>80</v>
      </c>
      <c r="AT234" s="187" t="s">
        <v>71</v>
      </c>
      <c r="AU234" s="187" t="s">
        <v>80</v>
      </c>
      <c r="AY234" s="186" t="s">
        <v>129</v>
      </c>
      <c r="BK234" s="188">
        <f>BK235+SUM(BK236:BK260)</f>
        <v>0</v>
      </c>
    </row>
    <row r="235" spans="2:65" s="1" customFormat="1" ht="25.5" customHeight="1">
      <c r="B235" s="40"/>
      <c r="C235" s="191" t="s">
        <v>327</v>
      </c>
      <c r="D235" s="191" t="s">
        <v>131</v>
      </c>
      <c r="E235" s="192" t="s">
        <v>328</v>
      </c>
      <c r="F235" s="193" t="s">
        <v>329</v>
      </c>
      <c r="G235" s="194" t="s">
        <v>143</v>
      </c>
      <c r="H235" s="195">
        <v>4</v>
      </c>
      <c r="I235" s="196"/>
      <c r="J235" s="197">
        <f>ROUND(I235*H235,2)</f>
        <v>0</v>
      </c>
      <c r="K235" s="193" t="s">
        <v>330</v>
      </c>
      <c r="L235" s="60"/>
      <c r="M235" s="198" t="s">
        <v>21</v>
      </c>
      <c r="N235" s="199" t="s">
        <v>43</v>
      </c>
      <c r="O235" s="41"/>
      <c r="P235" s="200">
        <f>O235*H235</f>
        <v>0</v>
      </c>
      <c r="Q235" s="200">
        <v>0</v>
      </c>
      <c r="R235" s="200">
        <f>Q235*H235</f>
        <v>0</v>
      </c>
      <c r="S235" s="200">
        <v>0</v>
      </c>
      <c r="T235" s="201">
        <f>S235*H235</f>
        <v>0</v>
      </c>
      <c r="AR235" s="23" t="s">
        <v>136</v>
      </c>
      <c r="AT235" s="23" t="s">
        <v>131</v>
      </c>
      <c r="AU235" s="23" t="s">
        <v>82</v>
      </c>
      <c r="AY235" s="23" t="s">
        <v>129</v>
      </c>
      <c r="BE235" s="202">
        <f>IF(N235="základní",J235,0)</f>
        <v>0</v>
      </c>
      <c r="BF235" s="202">
        <f>IF(N235="snížená",J235,0)</f>
        <v>0</v>
      </c>
      <c r="BG235" s="202">
        <f>IF(N235="zákl. přenesená",J235,0)</f>
        <v>0</v>
      </c>
      <c r="BH235" s="202">
        <f>IF(N235="sníž. přenesená",J235,0)</f>
        <v>0</v>
      </c>
      <c r="BI235" s="202">
        <f>IF(N235="nulová",J235,0)</f>
        <v>0</v>
      </c>
      <c r="BJ235" s="23" t="s">
        <v>80</v>
      </c>
      <c r="BK235" s="202">
        <f>ROUND(I235*H235,2)</f>
        <v>0</v>
      </c>
      <c r="BL235" s="23" t="s">
        <v>136</v>
      </c>
      <c r="BM235" s="23" t="s">
        <v>331</v>
      </c>
    </row>
    <row r="236" spans="2:65" s="11" customFormat="1" ht="13.5">
      <c r="B236" s="203"/>
      <c r="C236" s="204"/>
      <c r="D236" s="205" t="s">
        <v>138</v>
      </c>
      <c r="E236" s="206" t="s">
        <v>21</v>
      </c>
      <c r="F236" s="207" t="s">
        <v>332</v>
      </c>
      <c r="G236" s="204"/>
      <c r="H236" s="206" t="s">
        <v>21</v>
      </c>
      <c r="I236" s="208"/>
      <c r="J236" s="204"/>
      <c r="K236" s="204"/>
      <c r="L236" s="209"/>
      <c r="M236" s="210"/>
      <c r="N236" s="211"/>
      <c r="O236" s="211"/>
      <c r="P236" s="211"/>
      <c r="Q236" s="211"/>
      <c r="R236" s="211"/>
      <c r="S236" s="211"/>
      <c r="T236" s="212"/>
      <c r="AT236" s="213" t="s">
        <v>138</v>
      </c>
      <c r="AU236" s="213" t="s">
        <v>82</v>
      </c>
      <c r="AV236" s="11" t="s">
        <v>80</v>
      </c>
      <c r="AW236" s="11" t="s">
        <v>36</v>
      </c>
      <c r="AX236" s="11" t="s">
        <v>72</v>
      </c>
      <c r="AY236" s="213" t="s">
        <v>129</v>
      </c>
    </row>
    <row r="237" spans="2:65" s="12" customFormat="1" ht="13.5">
      <c r="B237" s="214"/>
      <c r="C237" s="215"/>
      <c r="D237" s="205" t="s">
        <v>138</v>
      </c>
      <c r="E237" s="216" t="s">
        <v>21</v>
      </c>
      <c r="F237" s="217" t="s">
        <v>136</v>
      </c>
      <c r="G237" s="215"/>
      <c r="H237" s="218">
        <v>4</v>
      </c>
      <c r="I237" s="219"/>
      <c r="J237" s="215"/>
      <c r="K237" s="215"/>
      <c r="L237" s="220"/>
      <c r="M237" s="221"/>
      <c r="N237" s="222"/>
      <c r="O237" s="222"/>
      <c r="P237" s="222"/>
      <c r="Q237" s="222"/>
      <c r="R237" s="222"/>
      <c r="S237" s="222"/>
      <c r="T237" s="223"/>
      <c r="AT237" s="224" t="s">
        <v>138</v>
      </c>
      <c r="AU237" s="224" t="s">
        <v>82</v>
      </c>
      <c r="AV237" s="12" t="s">
        <v>82</v>
      </c>
      <c r="AW237" s="12" t="s">
        <v>36</v>
      </c>
      <c r="AX237" s="12" t="s">
        <v>80</v>
      </c>
      <c r="AY237" s="224" t="s">
        <v>129</v>
      </c>
    </row>
    <row r="238" spans="2:65" s="1" customFormat="1" ht="16.5" customHeight="1">
      <c r="B238" s="40"/>
      <c r="C238" s="191" t="s">
        <v>333</v>
      </c>
      <c r="D238" s="191" t="s">
        <v>131</v>
      </c>
      <c r="E238" s="192" t="s">
        <v>334</v>
      </c>
      <c r="F238" s="193" t="s">
        <v>335</v>
      </c>
      <c r="G238" s="194" t="s">
        <v>143</v>
      </c>
      <c r="H238" s="195">
        <v>4</v>
      </c>
      <c r="I238" s="196"/>
      <c r="J238" s="197">
        <f>ROUND(I238*H238,2)</f>
        <v>0</v>
      </c>
      <c r="K238" s="193" t="s">
        <v>330</v>
      </c>
      <c r="L238" s="60"/>
      <c r="M238" s="198" t="s">
        <v>21</v>
      </c>
      <c r="N238" s="199" t="s">
        <v>43</v>
      </c>
      <c r="O238" s="41"/>
      <c r="P238" s="200">
        <f>O238*H238</f>
        <v>0</v>
      </c>
      <c r="Q238" s="200">
        <v>0</v>
      </c>
      <c r="R238" s="200">
        <f>Q238*H238</f>
        <v>0</v>
      </c>
      <c r="S238" s="200">
        <v>0</v>
      </c>
      <c r="T238" s="201">
        <f>S238*H238</f>
        <v>0</v>
      </c>
      <c r="AR238" s="23" t="s">
        <v>136</v>
      </c>
      <c r="AT238" s="23" t="s">
        <v>131</v>
      </c>
      <c r="AU238" s="23" t="s">
        <v>82</v>
      </c>
      <c r="AY238" s="23" t="s">
        <v>129</v>
      </c>
      <c r="BE238" s="202">
        <f>IF(N238="základní",J238,0)</f>
        <v>0</v>
      </c>
      <c r="BF238" s="202">
        <f>IF(N238="snížená",J238,0)</f>
        <v>0</v>
      </c>
      <c r="BG238" s="202">
        <f>IF(N238="zákl. přenesená",J238,0)</f>
        <v>0</v>
      </c>
      <c r="BH238" s="202">
        <f>IF(N238="sníž. přenesená",J238,0)</f>
        <v>0</v>
      </c>
      <c r="BI238" s="202">
        <f>IF(N238="nulová",J238,0)</f>
        <v>0</v>
      </c>
      <c r="BJ238" s="23" t="s">
        <v>80</v>
      </c>
      <c r="BK238" s="202">
        <f>ROUND(I238*H238,2)</f>
        <v>0</v>
      </c>
      <c r="BL238" s="23" t="s">
        <v>136</v>
      </c>
      <c r="BM238" s="23" t="s">
        <v>336</v>
      </c>
    </row>
    <row r="239" spans="2:65" s="11" customFormat="1" ht="13.5">
      <c r="B239" s="203"/>
      <c r="C239" s="204"/>
      <c r="D239" s="205" t="s">
        <v>138</v>
      </c>
      <c r="E239" s="206" t="s">
        <v>21</v>
      </c>
      <c r="F239" s="207" t="s">
        <v>337</v>
      </c>
      <c r="G239" s="204"/>
      <c r="H239" s="206" t="s">
        <v>21</v>
      </c>
      <c r="I239" s="208"/>
      <c r="J239" s="204"/>
      <c r="K239" s="204"/>
      <c r="L239" s="209"/>
      <c r="M239" s="210"/>
      <c r="N239" s="211"/>
      <c r="O239" s="211"/>
      <c r="P239" s="211"/>
      <c r="Q239" s="211"/>
      <c r="R239" s="211"/>
      <c r="S239" s="211"/>
      <c r="T239" s="212"/>
      <c r="AT239" s="213" t="s">
        <v>138</v>
      </c>
      <c r="AU239" s="213" t="s">
        <v>82</v>
      </c>
      <c r="AV239" s="11" t="s">
        <v>80</v>
      </c>
      <c r="AW239" s="11" t="s">
        <v>36</v>
      </c>
      <c r="AX239" s="11" t="s">
        <v>72</v>
      </c>
      <c r="AY239" s="213" t="s">
        <v>129</v>
      </c>
    </row>
    <row r="240" spans="2:65" s="12" customFormat="1" ht="13.5">
      <c r="B240" s="214"/>
      <c r="C240" s="215"/>
      <c r="D240" s="205" t="s">
        <v>138</v>
      </c>
      <c r="E240" s="216" t="s">
        <v>21</v>
      </c>
      <c r="F240" s="217" t="s">
        <v>136</v>
      </c>
      <c r="G240" s="215"/>
      <c r="H240" s="218">
        <v>4</v>
      </c>
      <c r="I240" s="219"/>
      <c r="J240" s="215"/>
      <c r="K240" s="215"/>
      <c r="L240" s="220"/>
      <c r="M240" s="221"/>
      <c r="N240" s="222"/>
      <c r="O240" s="222"/>
      <c r="P240" s="222"/>
      <c r="Q240" s="222"/>
      <c r="R240" s="222"/>
      <c r="S240" s="222"/>
      <c r="T240" s="223"/>
      <c r="AT240" s="224" t="s">
        <v>138</v>
      </c>
      <c r="AU240" s="224" t="s">
        <v>82</v>
      </c>
      <c r="AV240" s="12" t="s">
        <v>82</v>
      </c>
      <c r="AW240" s="12" t="s">
        <v>36</v>
      </c>
      <c r="AX240" s="12" t="s">
        <v>80</v>
      </c>
      <c r="AY240" s="224" t="s">
        <v>129</v>
      </c>
    </row>
    <row r="241" spans="2:65" s="1" customFormat="1" ht="16.5" customHeight="1">
      <c r="B241" s="40"/>
      <c r="C241" s="191" t="s">
        <v>338</v>
      </c>
      <c r="D241" s="191" t="s">
        <v>131</v>
      </c>
      <c r="E241" s="192" t="s">
        <v>339</v>
      </c>
      <c r="F241" s="193" t="s">
        <v>340</v>
      </c>
      <c r="G241" s="194" t="s">
        <v>134</v>
      </c>
      <c r="H241" s="195">
        <v>4</v>
      </c>
      <c r="I241" s="196"/>
      <c r="J241" s="197">
        <f>ROUND(I241*H241,2)</f>
        <v>0</v>
      </c>
      <c r="K241" s="193" t="s">
        <v>330</v>
      </c>
      <c r="L241" s="60"/>
      <c r="M241" s="198" t="s">
        <v>21</v>
      </c>
      <c r="N241" s="199" t="s">
        <v>43</v>
      </c>
      <c r="O241" s="41"/>
      <c r="P241" s="200">
        <f>O241*H241</f>
        <v>0</v>
      </c>
      <c r="Q241" s="200">
        <v>0</v>
      </c>
      <c r="R241" s="200">
        <f>Q241*H241</f>
        <v>0</v>
      </c>
      <c r="S241" s="200">
        <v>0</v>
      </c>
      <c r="T241" s="201">
        <f>S241*H241</f>
        <v>0</v>
      </c>
      <c r="AR241" s="23" t="s">
        <v>136</v>
      </c>
      <c r="AT241" s="23" t="s">
        <v>131</v>
      </c>
      <c r="AU241" s="23" t="s">
        <v>82</v>
      </c>
      <c r="AY241" s="23" t="s">
        <v>129</v>
      </c>
      <c r="BE241" s="202">
        <f>IF(N241="základní",J241,0)</f>
        <v>0</v>
      </c>
      <c r="BF241" s="202">
        <f>IF(N241="snížená",J241,0)</f>
        <v>0</v>
      </c>
      <c r="BG241" s="202">
        <f>IF(N241="zákl. přenesená",J241,0)</f>
        <v>0</v>
      </c>
      <c r="BH241" s="202">
        <f>IF(N241="sníž. přenesená",J241,0)</f>
        <v>0</v>
      </c>
      <c r="BI241" s="202">
        <f>IF(N241="nulová",J241,0)</f>
        <v>0</v>
      </c>
      <c r="BJ241" s="23" t="s">
        <v>80</v>
      </c>
      <c r="BK241" s="202">
        <f>ROUND(I241*H241,2)</f>
        <v>0</v>
      </c>
      <c r="BL241" s="23" t="s">
        <v>136</v>
      </c>
      <c r="BM241" s="23" t="s">
        <v>341</v>
      </c>
    </row>
    <row r="242" spans="2:65" s="11" customFormat="1" ht="13.5">
      <c r="B242" s="203"/>
      <c r="C242" s="204"/>
      <c r="D242" s="205" t="s">
        <v>138</v>
      </c>
      <c r="E242" s="206" t="s">
        <v>21</v>
      </c>
      <c r="F242" s="207" t="s">
        <v>342</v>
      </c>
      <c r="G242" s="204"/>
      <c r="H242" s="206" t="s">
        <v>21</v>
      </c>
      <c r="I242" s="208"/>
      <c r="J242" s="204"/>
      <c r="K242" s="204"/>
      <c r="L242" s="209"/>
      <c r="M242" s="210"/>
      <c r="N242" s="211"/>
      <c r="O242" s="211"/>
      <c r="P242" s="211"/>
      <c r="Q242" s="211"/>
      <c r="R242" s="211"/>
      <c r="S242" s="211"/>
      <c r="T242" s="212"/>
      <c r="AT242" s="213" t="s">
        <v>138</v>
      </c>
      <c r="AU242" s="213" t="s">
        <v>82</v>
      </c>
      <c r="AV242" s="11" t="s">
        <v>80</v>
      </c>
      <c r="AW242" s="11" t="s">
        <v>36</v>
      </c>
      <c r="AX242" s="11" t="s">
        <v>72</v>
      </c>
      <c r="AY242" s="213" t="s">
        <v>129</v>
      </c>
    </row>
    <row r="243" spans="2:65" s="12" customFormat="1" ht="13.5">
      <c r="B243" s="214"/>
      <c r="C243" s="215"/>
      <c r="D243" s="205" t="s">
        <v>138</v>
      </c>
      <c r="E243" s="216" t="s">
        <v>21</v>
      </c>
      <c r="F243" s="217" t="s">
        <v>136</v>
      </c>
      <c r="G243" s="215"/>
      <c r="H243" s="218">
        <v>4</v>
      </c>
      <c r="I243" s="219"/>
      <c r="J243" s="215"/>
      <c r="K243" s="215"/>
      <c r="L243" s="220"/>
      <c r="M243" s="221"/>
      <c r="N243" s="222"/>
      <c r="O243" s="222"/>
      <c r="P243" s="222"/>
      <c r="Q243" s="222"/>
      <c r="R243" s="222"/>
      <c r="S243" s="222"/>
      <c r="T243" s="223"/>
      <c r="AT243" s="224" t="s">
        <v>138</v>
      </c>
      <c r="AU243" s="224" t="s">
        <v>82</v>
      </c>
      <c r="AV243" s="12" t="s">
        <v>82</v>
      </c>
      <c r="AW243" s="12" t="s">
        <v>36</v>
      </c>
      <c r="AX243" s="12" t="s">
        <v>80</v>
      </c>
      <c r="AY243" s="224" t="s">
        <v>129</v>
      </c>
    </row>
    <row r="244" spans="2:65" s="1" customFormat="1" ht="16.5" customHeight="1">
      <c r="B244" s="40"/>
      <c r="C244" s="236" t="s">
        <v>343</v>
      </c>
      <c r="D244" s="236" t="s">
        <v>279</v>
      </c>
      <c r="E244" s="237" t="s">
        <v>344</v>
      </c>
      <c r="F244" s="238" t="s">
        <v>345</v>
      </c>
      <c r="G244" s="239" t="s">
        <v>210</v>
      </c>
      <c r="H244" s="240">
        <v>0.309</v>
      </c>
      <c r="I244" s="241"/>
      <c r="J244" s="242">
        <f>ROUND(I244*H244,2)</f>
        <v>0</v>
      </c>
      <c r="K244" s="238" t="s">
        <v>330</v>
      </c>
      <c r="L244" s="243"/>
      <c r="M244" s="244" t="s">
        <v>21</v>
      </c>
      <c r="N244" s="245" t="s">
        <v>43</v>
      </c>
      <c r="O244" s="41"/>
      <c r="P244" s="200">
        <f>O244*H244</f>
        <v>0</v>
      </c>
      <c r="Q244" s="200">
        <v>0.6</v>
      </c>
      <c r="R244" s="200">
        <f>Q244*H244</f>
        <v>0.18539999999999998</v>
      </c>
      <c r="S244" s="200">
        <v>0</v>
      </c>
      <c r="T244" s="201">
        <f>S244*H244</f>
        <v>0</v>
      </c>
      <c r="AR244" s="23" t="s">
        <v>173</v>
      </c>
      <c r="AT244" s="23" t="s">
        <v>279</v>
      </c>
      <c r="AU244" s="23" t="s">
        <v>82</v>
      </c>
      <c r="AY244" s="23" t="s">
        <v>129</v>
      </c>
      <c r="BE244" s="202">
        <f>IF(N244="základní",J244,0)</f>
        <v>0</v>
      </c>
      <c r="BF244" s="202">
        <f>IF(N244="snížená",J244,0)</f>
        <v>0</v>
      </c>
      <c r="BG244" s="202">
        <f>IF(N244="zákl. přenesená",J244,0)</f>
        <v>0</v>
      </c>
      <c r="BH244" s="202">
        <f>IF(N244="sníž. přenesená",J244,0)</f>
        <v>0</v>
      </c>
      <c r="BI244" s="202">
        <f>IF(N244="nulová",J244,0)</f>
        <v>0</v>
      </c>
      <c r="BJ244" s="23" t="s">
        <v>80</v>
      </c>
      <c r="BK244" s="202">
        <f>ROUND(I244*H244,2)</f>
        <v>0</v>
      </c>
      <c r="BL244" s="23" t="s">
        <v>136</v>
      </c>
      <c r="BM244" s="23" t="s">
        <v>346</v>
      </c>
    </row>
    <row r="245" spans="2:65" s="11" customFormat="1" ht="13.5">
      <c r="B245" s="203"/>
      <c r="C245" s="204"/>
      <c r="D245" s="205" t="s">
        <v>138</v>
      </c>
      <c r="E245" s="206" t="s">
        <v>21</v>
      </c>
      <c r="F245" s="207" t="s">
        <v>347</v>
      </c>
      <c r="G245" s="204"/>
      <c r="H245" s="206" t="s">
        <v>21</v>
      </c>
      <c r="I245" s="208"/>
      <c r="J245" s="204"/>
      <c r="K245" s="204"/>
      <c r="L245" s="209"/>
      <c r="M245" s="210"/>
      <c r="N245" s="211"/>
      <c r="O245" s="211"/>
      <c r="P245" s="211"/>
      <c r="Q245" s="211"/>
      <c r="R245" s="211"/>
      <c r="S245" s="211"/>
      <c r="T245" s="212"/>
      <c r="AT245" s="213" t="s">
        <v>138</v>
      </c>
      <c r="AU245" s="213" t="s">
        <v>82</v>
      </c>
      <c r="AV245" s="11" t="s">
        <v>80</v>
      </c>
      <c r="AW245" s="11" t="s">
        <v>36</v>
      </c>
      <c r="AX245" s="11" t="s">
        <v>72</v>
      </c>
      <c r="AY245" s="213" t="s">
        <v>129</v>
      </c>
    </row>
    <row r="246" spans="2:65" s="12" customFormat="1" ht="13.5">
      <c r="B246" s="214"/>
      <c r="C246" s="215"/>
      <c r="D246" s="205" t="s">
        <v>138</v>
      </c>
      <c r="E246" s="216" t="s">
        <v>21</v>
      </c>
      <c r="F246" s="217" t="s">
        <v>348</v>
      </c>
      <c r="G246" s="215"/>
      <c r="H246" s="218">
        <v>0.309</v>
      </c>
      <c r="I246" s="219"/>
      <c r="J246" s="215"/>
      <c r="K246" s="215"/>
      <c r="L246" s="220"/>
      <c r="M246" s="221"/>
      <c r="N246" s="222"/>
      <c r="O246" s="222"/>
      <c r="P246" s="222"/>
      <c r="Q246" s="222"/>
      <c r="R246" s="222"/>
      <c r="S246" s="222"/>
      <c r="T246" s="223"/>
      <c r="AT246" s="224" t="s">
        <v>138</v>
      </c>
      <c r="AU246" s="224" t="s">
        <v>82</v>
      </c>
      <c r="AV246" s="12" t="s">
        <v>82</v>
      </c>
      <c r="AW246" s="12" t="s">
        <v>36</v>
      </c>
      <c r="AX246" s="12" t="s">
        <v>72</v>
      </c>
      <c r="AY246" s="224" t="s">
        <v>129</v>
      </c>
    </row>
    <row r="247" spans="2:65" s="13" customFormat="1" ht="13.5">
      <c r="B247" s="225"/>
      <c r="C247" s="226"/>
      <c r="D247" s="205" t="s">
        <v>138</v>
      </c>
      <c r="E247" s="227" t="s">
        <v>21</v>
      </c>
      <c r="F247" s="228" t="s">
        <v>155</v>
      </c>
      <c r="G247" s="226"/>
      <c r="H247" s="229">
        <v>0.309</v>
      </c>
      <c r="I247" s="230"/>
      <c r="J247" s="226"/>
      <c r="K247" s="226"/>
      <c r="L247" s="231"/>
      <c r="M247" s="232"/>
      <c r="N247" s="233"/>
      <c r="O247" s="233"/>
      <c r="P247" s="233"/>
      <c r="Q247" s="233"/>
      <c r="R247" s="233"/>
      <c r="S247" s="233"/>
      <c r="T247" s="234"/>
      <c r="AT247" s="235" t="s">
        <v>138</v>
      </c>
      <c r="AU247" s="235" t="s">
        <v>82</v>
      </c>
      <c r="AV247" s="13" t="s">
        <v>136</v>
      </c>
      <c r="AW247" s="13" t="s">
        <v>36</v>
      </c>
      <c r="AX247" s="13" t="s">
        <v>80</v>
      </c>
      <c r="AY247" s="235" t="s">
        <v>129</v>
      </c>
    </row>
    <row r="248" spans="2:65" s="1" customFormat="1" ht="25.5" customHeight="1">
      <c r="B248" s="40"/>
      <c r="C248" s="191" t="s">
        <v>242</v>
      </c>
      <c r="D248" s="191" t="s">
        <v>131</v>
      </c>
      <c r="E248" s="192" t="s">
        <v>349</v>
      </c>
      <c r="F248" s="193" t="s">
        <v>350</v>
      </c>
      <c r="G248" s="194" t="s">
        <v>282</v>
      </c>
      <c r="H248" s="195">
        <v>0.2</v>
      </c>
      <c r="I248" s="196"/>
      <c r="J248" s="197">
        <f>ROUND(I248*H248,2)</f>
        <v>0</v>
      </c>
      <c r="K248" s="193" t="s">
        <v>21</v>
      </c>
      <c r="L248" s="60"/>
      <c r="M248" s="198" t="s">
        <v>21</v>
      </c>
      <c r="N248" s="199" t="s">
        <v>43</v>
      </c>
      <c r="O248" s="41"/>
      <c r="P248" s="200">
        <f>O248*H248</f>
        <v>0</v>
      </c>
      <c r="Q248" s="200">
        <v>0</v>
      </c>
      <c r="R248" s="200">
        <f>Q248*H248</f>
        <v>0</v>
      </c>
      <c r="S248" s="200">
        <v>0</v>
      </c>
      <c r="T248" s="201">
        <f>S248*H248</f>
        <v>0</v>
      </c>
      <c r="AR248" s="23" t="s">
        <v>136</v>
      </c>
      <c r="AT248" s="23" t="s">
        <v>131</v>
      </c>
      <c r="AU248" s="23" t="s">
        <v>82</v>
      </c>
      <c r="AY248" s="23" t="s">
        <v>129</v>
      </c>
      <c r="BE248" s="202">
        <f>IF(N248="základní",J248,0)</f>
        <v>0</v>
      </c>
      <c r="BF248" s="202">
        <f>IF(N248="snížená",J248,0)</f>
        <v>0</v>
      </c>
      <c r="BG248" s="202">
        <f>IF(N248="zákl. přenesená",J248,0)</f>
        <v>0</v>
      </c>
      <c r="BH248" s="202">
        <f>IF(N248="sníž. přenesená",J248,0)</f>
        <v>0</v>
      </c>
      <c r="BI248" s="202">
        <f>IF(N248="nulová",J248,0)</f>
        <v>0</v>
      </c>
      <c r="BJ248" s="23" t="s">
        <v>80</v>
      </c>
      <c r="BK248" s="202">
        <f>ROUND(I248*H248,2)</f>
        <v>0</v>
      </c>
      <c r="BL248" s="23" t="s">
        <v>136</v>
      </c>
      <c r="BM248" s="23" t="s">
        <v>351</v>
      </c>
    </row>
    <row r="249" spans="2:65" s="11" customFormat="1" ht="13.5">
      <c r="B249" s="203"/>
      <c r="C249" s="204"/>
      <c r="D249" s="205" t="s">
        <v>138</v>
      </c>
      <c r="E249" s="206" t="s">
        <v>21</v>
      </c>
      <c r="F249" s="207" t="s">
        <v>352</v>
      </c>
      <c r="G249" s="204"/>
      <c r="H249" s="206" t="s">
        <v>21</v>
      </c>
      <c r="I249" s="208"/>
      <c r="J249" s="204"/>
      <c r="K249" s="204"/>
      <c r="L249" s="209"/>
      <c r="M249" s="210"/>
      <c r="N249" s="211"/>
      <c r="O249" s="211"/>
      <c r="P249" s="211"/>
      <c r="Q249" s="211"/>
      <c r="R249" s="211"/>
      <c r="S249" s="211"/>
      <c r="T249" s="212"/>
      <c r="AT249" s="213" t="s">
        <v>138</v>
      </c>
      <c r="AU249" s="213" t="s">
        <v>82</v>
      </c>
      <c r="AV249" s="11" t="s">
        <v>80</v>
      </c>
      <c r="AW249" s="11" t="s">
        <v>36</v>
      </c>
      <c r="AX249" s="11" t="s">
        <v>72</v>
      </c>
      <c r="AY249" s="213" t="s">
        <v>129</v>
      </c>
    </row>
    <row r="250" spans="2:65" s="12" customFormat="1" ht="13.5">
      <c r="B250" s="214"/>
      <c r="C250" s="215"/>
      <c r="D250" s="205" t="s">
        <v>138</v>
      </c>
      <c r="E250" s="216" t="s">
        <v>21</v>
      </c>
      <c r="F250" s="217" t="s">
        <v>353</v>
      </c>
      <c r="G250" s="215"/>
      <c r="H250" s="218">
        <v>0.2</v>
      </c>
      <c r="I250" s="219"/>
      <c r="J250" s="215"/>
      <c r="K250" s="215"/>
      <c r="L250" s="220"/>
      <c r="M250" s="221"/>
      <c r="N250" s="222"/>
      <c r="O250" s="222"/>
      <c r="P250" s="222"/>
      <c r="Q250" s="222"/>
      <c r="R250" s="222"/>
      <c r="S250" s="222"/>
      <c r="T250" s="223"/>
      <c r="AT250" s="224" t="s">
        <v>138</v>
      </c>
      <c r="AU250" s="224" t="s">
        <v>82</v>
      </c>
      <c r="AV250" s="12" t="s">
        <v>82</v>
      </c>
      <c r="AW250" s="12" t="s">
        <v>36</v>
      </c>
      <c r="AX250" s="12" t="s">
        <v>72</v>
      </c>
      <c r="AY250" s="224" t="s">
        <v>129</v>
      </c>
    </row>
    <row r="251" spans="2:65" s="13" customFormat="1" ht="13.5">
      <c r="B251" s="225"/>
      <c r="C251" s="226"/>
      <c r="D251" s="205" t="s">
        <v>138</v>
      </c>
      <c r="E251" s="227" t="s">
        <v>21</v>
      </c>
      <c r="F251" s="228" t="s">
        <v>155</v>
      </c>
      <c r="G251" s="226"/>
      <c r="H251" s="229">
        <v>0.2</v>
      </c>
      <c r="I251" s="230"/>
      <c r="J251" s="226"/>
      <c r="K251" s="226"/>
      <c r="L251" s="231"/>
      <c r="M251" s="232"/>
      <c r="N251" s="233"/>
      <c r="O251" s="233"/>
      <c r="P251" s="233"/>
      <c r="Q251" s="233"/>
      <c r="R251" s="233"/>
      <c r="S251" s="233"/>
      <c r="T251" s="234"/>
      <c r="AT251" s="235" t="s">
        <v>138</v>
      </c>
      <c r="AU251" s="235" t="s">
        <v>82</v>
      </c>
      <c r="AV251" s="13" t="s">
        <v>136</v>
      </c>
      <c r="AW251" s="13" t="s">
        <v>36</v>
      </c>
      <c r="AX251" s="13" t="s">
        <v>80</v>
      </c>
      <c r="AY251" s="235" t="s">
        <v>129</v>
      </c>
    </row>
    <row r="252" spans="2:65" s="1" customFormat="1" ht="16.5" customHeight="1">
      <c r="B252" s="40"/>
      <c r="C252" s="236" t="s">
        <v>354</v>
      </c>
      <c r="D252" s="236" t="s">
        <v>279</v>
      </c>
      <c r="E252" s="237" t="s">
        <v>355</v>
      </c>
      <c r="F252" s="238" t="s">
        <v>356</v>
      </c>
      <c r="G252" s="239" t="s">
        <v>282</v>
      </c>
      <c r="H252" s="240">
        <v>0.20599999999999999</v>
      </c>
      <c r="I252" s="241"/>
      <c r="J252" s="242">
        <f>ROUND(I252*H252,2)</f>
        <v>0</v>
      </c>
      <c r="K252" s="238" t="s">
        <v>21</v>
      </c>
      <c r="L252" s="243"/>
      <c r="M252" s="244" t="s">
        <v>21</v>
      </c>
      <c r="N252" s="245" t="s">
        <v>43</v>
      </c>
      <c r="O252" s="41"/>
      <c r="P252" s="200">
        <f>O252*H252</f>
        <v>0</v>
      </c>
      <c r="Q252" s="200">
        <v>0</v>
      </c>
      <c r="R252" s="200">
        <f>Q252*H252</f>
        <v>0</v>
      </c>
      <c r="S252" s="200">
        <v>0</v>
      </c>
      <c r="T252" s="201">
        <f>S252*H252</f>
        <v>0</v>
      </c>
      <c r="AR252" s="23" t="s">
        <v>173</v>
      </c>
      <c r="AT252" s="23" t="s">
        <v>279</v>
      </c>
      <c r="AU252" s="23" t="s">
        <v>82</v>
      </c>
      <c r="AY252" s="23" t="s">
        <v>129</v>
      </c>
      <c r="BE252" s="202">
        <f>IF(N252="základní",J252,0)</f>
        <v>0</v>
      </c>
      <c r="BF252" s="202">
        <f>IF(N252="snížená",J252,0)</f>
        <v>0</v>
      </c>
      <c r="BG252" s="202">
        <f>IF(N252="zákl. přenesená",J252,0)</f>
        <v>0</v>
      </c>
      <c r="BH252" s="202">
        <f>IF(N252="sníž. přenesená",J252,0)</f>
        <v>0</v>
      </c>
      <c r="BI252" s="202">
        <f>IF(N252="nulová",J252,0)</f>
        <v>0</v>
      </c>
      <c r="BJ252" s="23" t="s">
        <v>80</v>
      </c>
      <c r="BK252" s="202">
        <f>ROUND(I252*H252,2)</f>
        <v>0</v>
      </c>
      <c r="BL252" s="23" t="s">
        <v>136</v>
      </c>
      <c r="BM252" s="23" t="s">
        <v>357</v>
      </c>
    </row>
    <row r="253" spans="2:65" s="11" customFormat="1" ht="13.5">
      <c r="B253" s="203"/>
      <c r="C253" s="204"/>
      <c r="D253" s="205" t="s">
        <v>138</v>
      </c>
      <c r="E253" s="206" t="s">
        <v>21</v>
      </c>
      <c r="F253" s="207" t="s">
        <v>347</v>
      </c>
      <c r="G253" s="204"/>
      <c r="H253" s="206" t="s">
        <v>21</v>
      </c>
      <c r="I253" s="208"/>
      <c r="J253" s="204"/>
      <c r="K253" s="204"/>
      <c r="L253" s="209"/>
      <c r="M253" s="210"/>
      <c r="N253" s="211"/>
      <c r="O253" s="211"/>
      <c r="P253" s="211"/>
      <c r="Q253" s="211"/>
      <c r="R253" s="211"/>
      <c r="S253" s="211"/>
      <c r="T253" s="212"/>
      <c r="AT253" s="213" t="s">
        <v>138</v>
      </c>
      <c r="AU253" s="213" t="s">
        <v>82</v>
      </c>
      <c r="AV253" s="11" t="s">
        <v>80</v>
      </c>
      <c r="AW253" s="11" t="s">
        <v>36</v>
      </c>
      <c r="AX253" s="11" t="s">
        <v>72</v>
      </c>
      <c r="AY253" s="213" t="s">
        <v>129</v>
      </c>
    </row>
    <row r="254" spans="2:65" s="12" customFormat="1" ht="13.5">
      <c r="B254" s="214"/>
      <c r="C254" s="215"/>
      <c r="D254" s="205" t="s">
        <v>138</v>
      </c>
      <c r="E254" s="216" t="s">
        <v>21</v>
      </c>
      <c r="F254" s="217" t="s">
        <v>358</v>
      </c>
      <c r="G254" s="215"/>
      <c r="H254" s="218">
        <v>0.20599999999999999</v>
      </c>
      <c r="I254" s="219"/>
      <c r="J254" s="215"/>
      <c r="K254" s="215"/>
      <c r="L254" s="220"/>
      <c r="M254" s="221"/>
      <c r="N254" s="222"/>
      <c r="O254" s="222"/>
      <c r="P254" s="222"/>
      <c r="Q254" s="222"/>
      <c r="R254" s="222"/>
      <c r="S254" s="222"/>
      <c r="T254" s="223"/>
      <c r="AT254" s="224" t="s">
        <v>138</v>
      </c>
      <c r="AU254" s="224" t="s">
        <v>82</v>
      </c>
      <c r="AV254" s="12" t="s">
        <v>82</v>
      </c>
      <c r="AW254" s="12" t="s">
        <v>36</v>
      </c>
      <c r="AX254" s="12" t="s">
        <v>72</v>
      </c>
      <c r="AY254" s="224" t="s">
        <v>129</v>
      </c>
    </row>
    <row r="255" spans="2:65" s="13" customFormat="1" ht="13.5">
      <c r="B255" s="225"/>
      <c r="C255" s="226"/>
      <c r="D255" s="205" t="s">
        <v>138</v>
      </c>
      <c r="E255" s="227" t="s">
        <v>21</v>
      </c>
      <c r="F255" s="228" t="s">
        <v>155</v>
      </c>
      <c r="G255" s="226"/>
      <c r="H255" s="229">
        <v>0.20599999999999999</v>
      </c>
      <c r="I255" s="230"/>
      <c r="J255" s="226"/>
      <c r="K255" s="226"/>
      <c r="L255" s="231"/>
      <c r="M255" s="232"/>
      <c r="N255" s="233"/>
      <c r="O255" s="233"/>
      <c r="P255" s="233"/>
      <c r="Q255" s="233"/>
      <c r="R255" s="233"/>
      <c r="S255" s="233"/>
      <c r="T255" s="234"/>
      <c r="AT255" s="235" t="s">
        <v>138</v>
      </c>
      <c r="AU255" s="235" t="s">
        <v>82</v>
      </c>
      <c r="AV255" s="13" t="s">
        <v>136</v>
      </c>
      <c r="AW255" s="13" t="s">
        <v>36</v>
      </c>
      <c r="AX255" s="13" t="s">
        <v>80</v>
      </c>
      <c r="AY255" s="235" t="s">
        <v>129</v>
      </c>
    </row>
    <row r="256" spans="2:65" s="1" customFormat="1" ht="16.5" customHeight="1">
      <c r="B256" s="40"/>
      <c r="C256" s="191" t="s">
        <v>359</v>
      </c>
      <c r="D256" s="191" t="s">
        <v>131</v>
      </c>
      <c r="E256" s="192" t="s">
        <v>360</v>
      </c>
      <c r="F256" s="193" t="s">
        <v>323</v>
      </c>
      <c r="G256" s="194" t="s">
        <v>210</v>
      </c>
      <c r="H256" s="195">
        <v>0.18</v>
      </c>
      <c r="I256" s="196"/>
      <c r="J256" s="197">
        <f>ROUND(I256*H256,2)</f>
        <v>0</v>
      </c>
      <c r="K256" s="193" t="s">
        <v>330</v>
      </c>
      <c r="L256" s="60"/>
      <c r="M256" s="198" t="s">
        <v>21</v>
      </c>
      <c r="N256" s="199" t="s">
        <v>43</v>
      </c>
      <c r="O256" s="41"/>
      <c r="P256" s="200">
        <f>O256*H256</f>
        <v>0</v>
      </c>
      <c r="Q256" s="200">
        <v>0</v>
      </c>
      <c r="R256" s="200">
        <f>Q256*H256</f>
        <v>0</v>
      </c>
      <c r="S256" s="200">
        <v>0</v>
      </c>
      <c r="T256" s="201">
        <f>S256*H256</f>
        <v>0</v>
      </c>
      <c r="AR256" s="23" t="s">
        <v>136</v>
      </c>
      <c r="AT256" s="23" t="s">
        <v>131</v>
      </c>
      <c r="AU256" s="23" t="s">
        <v>82</v>
      </c>
      <c r="AY256" s="23" t="s">
        <v>129</v>
      </c>
      <c r="BE256" s="202">
        <f>IF(N256="základní",J256,0)</f>
        <v>0</v>
      </c>
      <c r="BF256" s="202">
        <f>IF(N256="snížená",J256,0)</f>
        <v>0</v>
      </c>
      <c r="BG256" s="202">
        <f>IF(N256="zákl. přenesená",J256,0)</f>
        <v>0</v>
      </c>
      <c r="BH256" s="202">
        <f>IF(N256="sníž. přenesená",J256,0)</f>
        <v>0</v>
      </c>
      <c r="BI256" s="202">
        <f>IF(N256="nulová",J256,0)</f>
        <v>0</v>
      </c>
      <c r="BJ256" s="23" t="s">
        <v>80</v>
      </c>
      <c r="BK256" s="202">
        <f>ROUND(I256*H256,2)</f>
        <v>0</v>
      </c>
      <c r="BL256" s="23" t="s">
        <v>136</v>
      </c>
      <c r="BM256" s="23" t="s">
        <v>361</v>
      </c>
    </row>
    <row r="257" spans="2:65" s="11" customFormat="1" ht="13.5">
      <c r="B257" s="203"/>
      <c r="C257" s="204"/>
      <c r="D257" s="205" t="s">
        <v>138</v>
      </c>
      <c r="E257" s="206" t="s">
        <v>21</v>
      </c>
      <c r="F257" s="207" t="s">
        <v>362</v>
      </c>
      <c r="G257" s="204"/>
      <c r="H257" s="206" t="s">
        <v>21</v>
      </c>
      <c r="I257" s="208"/>
      <c r="J257" s="204"/>
      <c r="K257" s="204"/>
      <c r="L257" s="209"/>
      <c r="M257" s="210"/>
      <c r="N257" s="211"/>
      <c r="O257" s="211"/>
      <c r="P257" s="211"/>
      <c r="Q257" s="211"/>
      <c r="R257" s="211"/>
      <c r="S257" s="211"/>
      <c r="T257" s="212"/>
      <c r="AT257" s="213" t="s">
        <v>138</v>
      </c>
      <c r="AU257" s="213" t="s">
        <v>82</v>
      </c>
      <c r="AV257" s="11" t="s">
        <v>80</v>
      </c>
      <c r="AW257" s="11" t="s">
        <v>36</v>
      </c>
      <c r="AX257" s="11" t="s">
        <v>72</v>
      </c>
      <c r="AY257" s="213" t="s">
        <v>129</v>
      </c>
    </row>
    <row r="258" spans="2:65" s="12" customFormat="1" ht="13.5">
      <c r="B258" s="214"/>
      <c r="C258" s="215"/>
      <c r="D258" s="205" t="s">
        <v>138</v>
      </c>
      <c r="E258" s="216" t="s">
        <v>21</v>
      </c>
      <c r="F258" s="217" t="s">
        <v>363</v>
      </c>
      <c r="G258" s="215"/>
      <c r="H258" s="218">
        <v>0.18</v>
      </c>
      <c r="I258" s="219"/>
      <c r="J258" s="215"/>
      <c r="K258" s="215"/>
      <c r="L258" s="220"/>
      <c r="M258" s="221"/>
      <c r="N258" s="222"/>
      <c r="O258" s="222"/>
      <c r="P258" s="222"/>
      <c r="Q258" s="222"/>
      <c r="R258" s="222"/>
      <c r="S258" s="222"/>
      <c r="T258" s="223"/>
      <c r="AT258" s="224" t="s">
        <v>138</v>
      </c>
      <c r="AU258" s="224" t="s">
        <v>82</v>
      </c>
      <c r="AV258" s="12" t="s">
        <v>82</v>
      </c>
      <c r="AW258" s="12" t="s">
        <v>36</v>
      </c>
      <c r="AX258" s="12" t="s">
        <v>72</v>
      </c>
      <c r="AY258" s="224" t="s">
        <v>129</v>
      </c>
    </row>
    <row r="259" spans="2:65" s="13" customFormat="1" ht="13.5">
      <c r="B259" s="225"/>
      <c r="C259" s="226"/>
      <c r="D259" s="205" t="s">
        <v>138</v>
      </c>
      <c r="E259" s="227" t="s">
        <v>364</v>
      </c>
      <c r="F259" s="228" t="s">
        <v>155</v>
      </c>
      <c r="G259" s="226"/>
      <c r="H259" s="229">
        <v>0.18</v>
      </c>
      <c r="I259" s="230"/>
      <c r="J259" s="226"/>
      <c r="K259" s="226"/>
      <c r="L259" s="231"/>
      <c r="M259" s="232"/>
      <c r="N259" s="233"/>
      <c r="O259" s="233"/>
      <c r="P259" s="233"/>
      <c r="Q259" s="233"/>
      <c r="R259" s="233"/>
      <c r="S259" s="233"/>
      <c r="T259" s="234"/>
      <c r="AT259" s="235" t="s">
        <v>138</v>
      </c>
      <c r="AU259" s="235" t="s">
        <v>82</v>
      </c>
      <c r="AV259" s="13" t="s">
        <v>136</v>
      </c>
      <c r="AW259" s="13" t="s">
        <v>36</v>
      </c>
      <c r="AX259" s="13" t="s">
        <v>80</v>
      </c>
      <c r="AY259" s="235" t="s">
        <v>129</v>
      </c>
    </row>
    <row r="260" spans="2:65" s="10" customFormat="1" ht="22.35" customHeight="1">
      <c r="B260" s="175"/>
      <c r="C260" s="176"/>
      <c r="D260" s="177" t="s">
        <v>71</v>
      </c>
      <c r="E260" s="189" t="s">
        <v>365</v>
      </c>
      <c r="F260" s="189" t="s">
        <v>366</v>
      </c>
      <c r="G260" s="176"/>
      <c r="H260" s="176"/>
      <c r="I260" s="179"/>
      <c r="J260" s="190">
        <f>BK260</f>
        <v>0</v>
      </c>
      <c r="K260" s="176"/>
      <c r="L260" s="181"/>
      <c r="M260" s="182"/>
      <c r="N260" s="183"/>
      <c r="O260" s="183"/>
      <c r="P260" s="184">
        <f>SUM(P261:P265)</f>
        <v>0</v>
      </c>
      <c r="Q260" s="183"/>
      <c r="R260" s="184">
        <f>SUM(R261:R265)</f>
        <v>4.1200000000000001E-2</v>
      </c>
      <c r="S260" s="183"/>
      <c r="T260" s="185">
        <f>SUM(T261:T265)</f>
        <v>0</v>
      </c>
      <c r="AR260" s="186" t="s">
        <v>80</v>
      </c>
      <c r="AT260" s="187" t="s">
        <v>71</v>
      </c>
      <c r="AU260" s="187" t="s">
        <v>82</v>
      </c>
      <c r="AY260" s="186" t="s">
        <v>129</v>
      </c>
      <c r="BK260" s="188">
        <f>SUM(BK261:BK265)</f>
        <v>0</v>
      </c>
    </row>
    <row r="261" spans="2:65" s="1" customFormat="1" ht="25.5" customHeight="1">
      <c r="B261" s="40"/>
      <c r="C261" s="191" t="s">
        <v>367</v>
      </c>
      <c r="D261" s="191" t="s">
        <v>131</v>
      </c>
      <c r="E261" s="192" t="s">
        <v>368</v>
      </c>
      <c r="F261" s="193" t="s">
        <v>369</v>
      </c>
      <c r="G261" s="194" t="s">
        <v>143</v>
      </c>
      <c r="H261" s="195">
        <v>4</v>
      </c>
      <c r="I261" s="196"/>
      <c r="J261" s="197">
        <f>ROUND(I261*H261,2)</f>
        <v>0</v>
      </c>
      <c r="K261" s="193" t="s">
        <v>330</v>
      </c>
      <c r="L261" s="60"/>
      <c r="M261" s="198" t="s">
        <v>21</v>
      </c>
      <c r="N261" s="199" t="s">
        <v>43</v>
      </c>
      <c r="O261" s="41"/>
      <c r="P261" s="200">
        <f>O261*H261</f>
        <v>0</v>
      </c>
      <c r="Q261" s="200">
        <v>0</v>
      </c>
      <c r="R261" s="200">
        <f>Q261*H261</f>
        <v>0</v>
      </c>
      <c r="S261" s="200">
        <v>0</v>
      </c>
      <c r="T261" s="201">
        <f>S261*H261</f>
        <v>0</v>
      </c>
      <c r="AR261" s="23" t="s">
        <v>136</v>
      </c>
      <c r="AT261" s="23" t="s">
        <v>131</v>
      </c>
      <c r="AU261" s="23" t="s">
        <v>147</v>
      </c>
      <c r="AY261" s="23" t="s">
        <v>129</v>
      </c>
      <c r="BE261" s="202">
        <f>IF(N261="základní",J261,0)</f>
        <v>0</v>
      </c>
      <c r="BF261" s="202">
        <f>IF(N261="snížená",J261,0)</f>
        <v>0</v>
      </c>
      <c r="BG261" s="202">
        <f>IF(N261="zákl. přenesená",J261,0)</f>
        <v>0</v>
      </c>
      <c r="BH261" s="202">
        <f>IF(N261="sníž. přenesená",J261,0)</f>
        <v>0</v>
      </c>
      <c r="BI261" s="202">
        <f>IF(N261="nulová",J261,0)</f>
        <v>0</v>
      </c>
      <c r="BJ261" s="23" t="s">
        <v>80</v>
      </c>
      <c r="BK261" s="202">
        <f>ROUND(I261*H261,2)</f>
        <v>0</v>
      </c>
      <c r="BL261" s="23" t="s">
        <v>136</v>
      </c>
      <c r="BM261" s="23" t="s">
        <v>370</v>
      </c>
    </row>
    <row r="262" spans="2:65" s="12" customFormat="1" ht="13.5">
      <c r="B262" s="214"/>
      <c r="C262" s="215"/>
      <c r="D262" s="205" t="s">
        <v>138</v>
      </c>
      <c r="E262" s="216" t="s">
        <v>21</v>
      </c>
      <c r="F262" s="217" t="s">
        <v>136</v>
      </c>
      <c r="G262" s="215"/>
      <c r="H262" s="218">
        <v>4</v>
      </c>
      <c r="I262" s="219"/>
      <c r="J262" s="215"/>
      <c r="K262" s="215"/>
      <c r="L262" s="220"/>
      <c r="M262" s="221"/>
      <c r="N262" s="222"/>
      <c r="O262" s="222"/>
      <c r="P262" s="222"/>
      <c r="Q262" s="222"/>
      <c r="R262" s="222"/>
      <c r="S262" s="222"/>
      <c r="T262" s="223"/>
      <c r="AT262" s="224" t="s">
        <v>138</v>
      </c>
      <c r="AU262" s="224" t="s">
        <v>147</v>
      </c>
      <c r="AV262" s="12" t="s">
        <v>82</v>
      </c>
      <c r="AW262" s="12" t="s">
        <v>36</v>
      </c>
      <c r="AX262" s="12" t="s">
        <v>80</v>
      </c>
      <c r="AY262" s="224" t="s">
        <v>129</v>
      </c>
    </row>
    <row r="263" spans="2:65" s="1" customFormat="1" ht="16.5" customHeight="1">
      <c r="B263" s="40"/>
      <c r="C263" s="236" t="s">
        <v>371</v>
      </c>
      <c r="D263" s="236" t="s">
        <v>279</v>
      </c>
      <c r="E263" s="237" t="s">
        <v>372</v>
      </c>
      <c r="F263" s="238" t="s">
        <v>373</v>
      </c>
      <c r="G263" s="239" t="s">
        <v>374</v>
      </c>
      <c r="H263" s="240">
        <v>4.12</v>
      </c>
      <c r="I263" s="241"/>
      <c r="J263" s="242">
        <f>ROUND(I263*H263,2)</f>
        <v>0</v>
      </c>
      <c r="K263" s="238" t="s">
        <v>21</v>
      </c>
      <c r="L263" s="243"/>
      <c r="M263" s="244" t="s">
        <v>21</v>
      </c>
      <c r="N263" s="245" t="s">
        <v>43</v>
      </c>
      <c r="O263" s="41"/>
      <c r="P263" s="200">
        <f>O263*H263</f>
        <v>0</v>
      </c>
      <c r="Q263" s="200">
        <v>0.01</v>
      </c>
      <c r="R263" s="200">
        <f>Q263*H263</f>
        <v>4.1200000000000001E-2</v>
      </c>
      <c r="S263" s="200">
        <v>0</v>
      </c>
      <c r="T263" s="201">
        <f>S263*H263</f>
        <v>0</v>
      </c>
      <c r="AR263" s="23" t="s">
        <v>173</v>
      </c>
      <c r="AT263" s="23" t="s">
        <v>279</v>
      </c>
      <c r="AU263" s="23" t="s">
        <v>147</v>
      </c>
      <c r="AY263" s="23" t="s">
        <v>129</v>
      </c>
      <c r="BE263" s="202">
        <f>IF(N263="základní",J263,0)</f>
        <v>0</v>
      </c>
      <c r="BF263" s="202">
        <f>IF(N263="snížená",J263,0)</f>
        <v>0</v>
      </c>
      <c r="BG263" s="202">
        <f>IF(N263="zákl. přenesená",J263,0)</f>
        <v>0</v>
      </c>
      <c r="BH263" s="202">
        <f>IF(N263="sníž. přenesená",J263,0)</f>
        <v>0</v>
      </c>
      <c r="BI263" s="202">
        <f>IF(N263="nulová",J263,0)</f>
        <v>0</v>
      </c>
      <c r="BJ263" s="23" t="s">
        <v>80</v>
      </c>
      <c r="BK263" s="202">
        <f>ROUND(I263*H263,2)</f>
        <v>0</v>
      </c>
      <c r="BL263" s="23" t="s">
        <v>136</v>
      </c>
      <c r="BM263" s="23" t="s">
        <v>375</v>
      </c>
    </row>
    <row r="264" spans="2:65" s="11" customFormat="1" ht="13.5">
      <c r="B264" s="203"/>
      <c r="C264" s="204"/>
      <c r="D264" s="205" t="s">
        <v>138</v>
      </c>
      <c r="E264" s="206" t="s">
        <v>21</v>
      </c>
      <c r="F264" s="207" t="s">
        <v>376</v>
      </c>
      <c r="G264" s="204"/>
      <c r="H264" s="206" t="s">
        <v>21</v>
      </c>
      <c r="I264" s="208"/>
      <c r="J264" s="204"/>
      <c r="K264" s="204"/>
      <c r="L264" s="209"/>
      <c r="M264" s="210"/>
      <c r="N264" s="211"/>
      <c r="O264" s="211"/>
      <c r="P264" s="211"/>
      <c r="Q264" s="211"/>
      <c r="R264" s="211"/>
      <c r="S264" s="211"/>
      <c r="T264" s="212"/>
      <c r="AT264" s="213" t="s">
        <v>138</v>
      </c>
      <c r="AU264" s="213" t="s">
        <v>147</v>
      </c>
      <c r="AV264" s="11" t="s">
        <v>80</v>
      </c>
      <c r="AW264" s="11" t="s">
        <v>36</v>
      </c>
      <c r="AX264" s="11" t="s">
        <v>72</v>
      </c>
      <c r="AY264" s="213" t="s">
        <v>129</v>
      </c>
    </row>
    <row r="265" spans="2:65" s="12" customFormat="1" ht="13.5">
      <c r="B265" s="214"/>
      <c r="C265" s="215"/>
      <c r="D265" s="205" t="s">
        <v>138</v>
      </c>
      <c r="E265" s="216" t="s">
        <v>21</v>
      </c>
      <c r="F265" s="217" t="s">
        <v>377</v>
      </c>
      <c r="G265" s="215"/>
      <c r="H265" s="218">
        <v>4.12</v>
      </c>
      <c r="I265" s="219"/>
      <c r="J265" s="215"/>
      <c r="K265" s="215"/>
      <c r="L265" s="220"/>
      <c r="M265" s="221"/>
      <c r="N265" s="222"/>
      <c r="O265" s="222"/>
      <c r="P265" s="222"/>
      <c r="Q265" s="222"/>
      <c r="R265" s="222"/>
      <c r="S265" s="222"/>
      <c r="T265" s="223"/>
      <c r="AT265" s="224" t="s">
        <v>138</v>
      </c>
      <c r="AU265" s="224" t="s">
        <v>147</v>
      </c>
      <c r="AV265" s="12" t="s">
        <v>82</v>
      </c>
      <c r="AW265" s="12" t="s">
        <v>36</v>
      </c>
      <c r="AX265" s="12" t="s">
        <v>72</v>
      </c>
      <c r="AY265" s="224" t="s">
        <v>129</v>
      </c>
    </row>
    <row r="266" spans="2:65" s="10" customFormat="1" ht="29.85" customHeight="1">
      <c r="B266" s="175"/>
      <c r="C266" s="176"/>
      <c r="D266" s="177" t="s">
        <v>71</v>
      </c>
      <c r="E266" s="189" t="s">
        <v>146</v>
      </c>
      <c r="F266" s="189" t="s">
        <v>378</v>
      </c>
      <c r="G266" s="176"/>
      <c r="H266" s="176"/>
      <c r="I266" s="179"/>
      <c r="J266" s="190">
        <f>BK266</f>
        <v>0</v>
      </c>
      <c r="K266" s="176"/>
      <c r="L266" s="181"/>
      <c r="M266" s="182"/>
      <c r="N266" s="183"/>
      <c r="O266" s="183"/>
      <c r="P266" s="184">
        <f>SUM(P267:P376)</f>
        <v>0</v>
      </c>
      <c r="Q266" s="183"/>
      <c r="R266" s="184">
        <f>SUM(R267:R376)</f>
        <v>113.38215728</v>
      </c>
      <c r="S266" s="183"/>
      <c r="T266" s="185">
        <f>SUM(T267:T376)</f>
        <v>0</v>
      </c>
      <c r="AR266" s="186" t="s">
        <v>80</v>
      </c>
      <c r="AT266" s="187" t="s">
        <v>71</v>
      </c>
      <c r="AU266" s="187" t="s">
        <v>80</v>
      </c>
      <c r="AY266" s="186" t="s">
        <v>129</v>
      </c>
      <c r="BK266" s="188">
        <f>SUM(BK267:BK376)</f>
        <v>0</v>
      </c>
    </row>
    <row r="267" spans="2:65" s="1" customFormat="1" ht="16.5" customHeight="1">
      <c r="B267" s="40"/>
      <c r="C267" s="191" t="s">
        <v>379</v>
      </c>
      <c r="D267" s="191" t="s">
        <v>131</v>
      </c>
      <c r="E267" s="192" t="s">
        <v>380</v>
      </c>
      <c r="F267" s="193" t="s">
        <v>381</v>
      </c>
      <c r="G267" s="194" t="s">
        <v>134</v>
      </c>
      <c r="H267" s="195">
        <v>9</v>
      </c>
      <c r="I267" s="196"/>
      <c r="J267" s="197">
        <f>ROUND(I267*H267,2)</f>
        <v>0</v>
      </c>
      <c r="K267" s="193" t="s">
        <v>135</v>
      </c>
      <c r="L267" s="60"/>
      <c r="M267" s="198" t="s">
        <v>21</v>
      </c>
      <c r="N267" s="199" t="s">
        <v>43</v>
      </c>
      <c r="O267" s="41"/>
      <c r="P267" s="200">
        <f>O267*H267</f>
        <v>0</v>
      </c>
      <c r="Q267" s="200">
        <v>0</v>
      </c>
      <c r="R267" s="200">
        <f>Q267*H267</f>
        <v>0</v>
      </c>
      <c r="S267" s="200">
        <v>0</v>
      </c>
      <c r="T267" s="201">
        <f>S267*H267</f>
        <v>0</v>
      </c>
      <c r="AR267" s="23" t="s">
        <v>136</v>
      </c>
      <c r="AT267" s="23" t="s">
        <v>131</v>
      </c>
      <c r="AU267" s="23" t="s">
        <v>82</v>
      </c>
      <c r="AY267" s="23" t="s">
        <v>129</v>
      </c>
      <c r="BE267" s="202">
        <f>IF(N267="základní",J267,0)</f>
        <v>0</v>
      </c>
      <c r="BF267" s="202">
        <f>IF(N267="snížená",J267,0)</f>
        <v>0</v>
      </c>
      <c r="BG267" s="202">
        <f>IF(N267="zákl. přenesená",J267,0)</f>
        <v>0</v>
      </c>
      <c r="BH267" s="202">
        <f>IF(N267="sníž. přenesená",J267,0)</f>
        <v>0</v>
      </c>
      <c r="BI267" s="202">
        <f>IF(N267="nulová",J267,0)</f>
        <v>0</v>
      </c>
      <c r="BJ267" s="23" t="s">
        <v>80</v>
      </c>
      <c r="BK267" s="202">
        <f>ROUND(I267*H267,2)</f>
        <v>0</v>
      </c>
      <c r="BL267" s="23" t="s">
        <v>136</v>
      </c>
      <c r="BM267" s="23" t="s">
        <v>382</v>
      </c>
    </row>
    <row r="268" spans="2:65" s="11" customFormat="1" ht="13.5">
      <c r="B268" s="203"/>
      <c r="C268" s="204"/>
      <c r="D268" s="205" t="s">
        <v>138</v>
      </c>
      <c r="E268" s="206" t="s">
        <v>21</v>
      </c>
      <c r="F268" s="207" t="s">
        <v>151</v>
      </c>
      <c r="G268" s="204"/>
      <c r="H268" s="206" t="s">
        <v>21</v>
      </c>
      <c r="I268" s="208"/>
      <c r="J268" s="204"/>
      <c r="K268" s="204"/>
      <c r="L268" s="209"/>
      <c r="M268" s="210"/>
      <c r="N268" s="211"/>
      <c r="O268" s="211"/>
      <c r="P268" s="211"/>
      <c r="Q268" s="211"/>
      <c r="R268" s="211"/>
      <c r="S268" s="211"/>
      <c r="T268" s="212"/>
      <c r="AT268" s="213" t="s">
        <v>138</v>
      </c>
      <c r="AU268" s="213" t="s">
        <v>82</v>
      </c>
      <c r="AV268" s="11" t="s">
        <v>80</v>
      </c>
      <c r="AW268" s="11" t="s">
        <v>36</v>
      </c>
      <c r="AX268" s="11" t="s">
        <v>72</v>
      </c>
      <c r="AY268" s="213" t="s">
        <v>129</v>
      </c>
    </row>
    <row r="269" spans="2:65" s="12" customFormat="1" ht="13.5">
      <c r="B269" s="214"/>
      <c r="C269" s="215"/>
      <c r="D269" s="205" t="s">
        <v>138</v>
      </c>
      <c r="E269" s="216" t="s">
        <v>21</v>
      </c>
      <c r="F269" s="217" t="s">
        <v>182</v>
      </c>
      <c r="G269" s="215"/>
      <c r="H269" s="218">
        <v>9</v>
      </c>
      <c r="I269" s="219"/>
      <c r="J269" s="215"/>
      <c r="K269" s="215"/>
      <c r="L269" s="220"/>
      <c r="M269" s="221"/>
      <c r="N269" s="222"/>
      <c r="O269" s="222"/>
      <c r="P269" s="222"/>
      <c r="Q269" s="222"/>
      <c r="R269" s="222"/>
      <c r="S269" s="222"/>
      <c r="T269" s="223"/>
      <c r="AT269" s="224" t="s">
        <v>138</v>
      </c>
      <c r="AU269" s="224" t="s">
        <v>82</v>
      </c>
      <c r="AV269" s="12" t="s">
        <v>82</v>
      </c>
      <c r="AW269" s="12" t="s">
        <v>36</v>
      </c>
      <c r="AX269" s="12" t="s">
        <v>80</v>
      </c>
      <c r="AY269" s="224" t="s">
        <v>129</v>
      </c>
    </row>
    <row r="270" spans="2:65" s="1" customFormat="1" ht="16.5" customHeight="1">
      <c r="B270" s="40"/>
      <c r="C270" s="191" t="s">
        <v>383</v>
      </c>
      <c r="D270" s="191" t="s">
        <v>131</v>
      </c>
      <c r="E270" s="192" t="s">
        <v>384</v>
      </c>
      <c r="F270" s="193" t="s">
        <v>385</v>
      </c>
      <c r="G270" s="194" t="s">
        <v>134</v>
      </c>
      <c r="H270" s="195">
        <v>51</v>
      </c>
      <c r="I270" s="196"/>
      <c r="J270" s="197">
        <f>ROUND(I270*H270,2)</f>
        <v>0</v>
      </c>
      <c r="K270" s="193" t="s">
        <v>135</v>
      </c>
      <c r="L270" s="60"/>
      <c r="M270" s="198" t="s">
        <v>21</v>
      </c>
      <c r="N270" s="199" t="s">
        <v>43</v>
      </c>
      <c r="O270" s="41"/>
      <c r="P270" s="200">
        <f>O270*H270</f>
        <v>0</v>
      </c>
      <c r="Q270" s="200">
        <v>0</v>
      </c>
      <c r="R270" s="200">
        <f>Q270*H270</f>
        <v>0</v>
      </c>
      <c r="S270" s="200">
        <v>0</v>
      </c>
      <c r="T270" s="201">
        <f>S270*H270</f>
        <v>0</v>
      </c>
      <c r="AR270" s="23" t="s">
        <v>136</v>
      </c>
      <c r="AT270" s="23" t="s">
        <v>131</v>
      </c>
      <c r="AU270" s="23" t="s">
        <v>82</v>
      </c>
      <c r="AY270" s="23" t="s">
        <v>129</v>
      </c>
      <c r="BE270" s="202">
        <f>IF(N270="základní",J270,0)</f>
        <v>0</v>
      </c>
      <c r="BF270" s="202">
        <f>IF(N270="snížená",J270,0)</f>
        <v>0</v>
      </c>
      <c r="BG270" s="202">
        <f>IF(N270="zákl. přenesená",J270,0)</f>
        <v>0</v>
      </c>
      <c r="BH270" s="202">
        <f>IF(N270="sníž. přenesená",J270,0)</f>
        <v>0</v>
      </c>
      <c r="BI270" s="202">
        <f>IF(N270="nulová",J270,0)</f>
        <v>0</v>
      </c>
      <c r="BJ270" s="23" t="s">
        <v>80</v>
      </c>
      <c r="BK270" s="202">
        <f>ROUND(I270*H270,2)</f>
        <v>0</v>
      </c>
      <c r="BL270" s="23" t="s">
        <v>136</v>
      </c>
      <c r="BM270" s="23" t="s">
        <v>386</v>
      </c>
    </row>
    <row r="271" spans="2:65" s="11" customFormat="1" ht="13.5">
      <c r="B271" s="203"/>
      <c r="C271" s="204"/>
      <c r="D271" s="205" t="s">
        <v>138</v>
      </c>
      <c r="E271" s="206" t="s">
        <v>21</v>
      </c>
      <c r="F271" s="207" t="s">
        <v>216</v>
      </c>
      <c r="G271" s="204"/>
      <c r="H271" s="206" t="s">
        <v>21</v>
      </c>
      <c r="I271" s="208"/>
      <c r="J271" s="204"/>
      <c r="K271" s="204"/>
      <c r="L271" s="209"/>
      <c r="M271" s="210"/>
      <c r="N271" s="211"/>
      <c r="O271" s="211"/>
      <c r="P271" s="211"/>
      <c r="Q271" s="211"/>
      <c r="R271" s="211"/>
      <c r="S271" s="211"/>
      <c r="T271" s="212"/>
      <c r="AT271" s="213" t="s">
        <v>138</v>
      </c>
      <c r="AU271" s="213" t="s">
        <v>82</v>
      </c>
      <c r="AV271" s="11" t="s">
        <v>80</v>
      </c>
      <c r="AW271" s="11" t="s">
        <v>36</v>
      </c>
      <c r="AX271" s="11" t="s">
        <v>72</v>
      </c>
      <c r="AY271" s="213" t="s">
        <v>129</v>
      </c>
    </row>
    <row r="272" spans="2:65" s="11" customFormat="1" ht="13.5">
      <c r="B272" s="203"/>
      <c r="C272" s="204"/>
      <c r="D272" s="205" t="s">
        <v>138</v>
      </c>
      <c r="E272" s="206" t="s">
        <v>21</v>
      </c>
      <c r="F272" s="207" t="s">
        <v>387</v>
      </c>
      <c r="G272" s="204"/>
      <c r="H272" s="206" t="s">
        <v>21</v>
      </c>
      <c r="I272" s="208"/>
      <c r="J272" s="204"/>
      <c r="K272" s="204"/>
      <c r="L272" s="209"/>
      <c r="M272" s="210"/>
      <c r="N272" s="211"/>
      <c r="O272" s="211"/>
      <c r="P272" s="211"/>
      <c r="Q272" s="211"/>
      <c r="R272" s="211"/>
      <c r="S272" s="211"/>
      <c r="T272" s="212"/>
      <c r="AT272" s="213" t="s">
        <v>138</v>
      </c>
      <c r="AU272" s="213" t="s">
        <v>82</v>
      </c>
      <c r="AV272" s="11" t="s">
        <v>80</v>
      </c>
      <c r="AW272" s="11" t="s">
        <v>36</v>
      </c>
      <c r="AX272" s="11" t="s">
        <v>72</v>
      </c>
      <c r="AY272" s="213" t="s">
        <v>129</v>
      </c>
    </row>
    <row r="273" spans="2:65" s="11" customFormat="1" ht="13.5">
      <c r="B273" s="203"/>
      <c r="C273" s="204"/>
      <c r="D273" s="205" t="s">
        <v>138</v>
      </c>
      <c r="E273" s="206" t="s">
        <v>21</v>
      </c>
      <c r="F273" s="207" t="s">
        <v>388</v>
      </c>
      <c r="G273" s="204"/>
      <c r="H273" s="206" t="s">
        <v>21</v>
      </c>
      <c r="I273" s="208"/>
      <c r="J273" s="204"/>
      <c r="K273" s="204"/>
      <c r="L273" s="209"/>
      <c r="M273" s="210"/>
      <c r="N273" s="211"/>
      <c r="O273" s="211"/>
      <c r="P273" s="211"/>
      <c r="Q273" s="211"/>
      <c r="R273" s="211"/>
      <c r="S273" s="211"/>
      <c r="T273" s="212"/>
      <c r="AT273" s="213" t="s">
        <v>138</v>
      </c>
      <c r="AU273" s="213" t="s">
        <v>82</v>
      </c>
      <c r="AV273" s="11" t="s">
        <v>80</v>
      </c>
      <c r="AW273" s="11" t="s">
        <v>36</v>
      </c>
      <c r="AX273" s="11" t="s">
        <v>72</v>
      </c>
      <c r="AY273" s="213" t="s">
        <v>129</v>
      </c>
    </row>
    <row r="274" spans="2:65" s="12" customFormat="1" ht="13.5">
      <c r="B274" s="214"/>
      <c r="C274" s="215"/>
      <c r="D274" s="205" t="s">
        <v>138</v>
      </c>
      <c r="E274" s="216" t="s">
        <v>21</v>
      </c>
      <c r="F274" s="217" t="s">
        <v>389</v>
      </c>
      <c r="G274" s="215"/>
      <c r="H274" s="218">
        <v>51</v>
      </c>
      <c r="I274" s="219"/>
      <c r="J274" s="215"/>
      <c r="K274" s="215"/>
      <c r="L274" s="220"/>
      <c r="M274" s="221"/>
      <c r="N274" s="222"/>
      <c r="O274" s="222"/>
      <c r="P274" s="222"/>
      <c r="Q274" s="222"/>
      <c r="R274" s="222"/>
      <c r="S274" s="222"/>
      <c r="T274" s="223"/>
      <c r="AT274" s="224" t="s">
        <v>138</v>
      </c>
      <c r="AU274" s="224" t="s">
        <v>82</v>
      </c>
      <c r="AV274" s="12" t="s">
        <v>82</v>
      </c>
      <c r="AW274" s="12" t="s">
        <v>36</v>
      </c>
      <c r="AX274" s="12" t="s">
        <v>80</v>
      </c>
      <c r="AY274" s="224" t="s">
        <v>129</v>
      </c>
    </row>
    <row r="275" spans="2:65" s="1" customFormat="1" ht="16.5" customHeight="1">
      <c r="B275" s="40"/>
      <c r="C275" s="191" t="s">
        <v>390</v>
      </c>
      <c r="D275" s="191" t="s">
        <v>131</v>
      </c>
      <c r="E275" s="192" t="s">
        <v>391</v>
      </c>
      <c r="F275" s="193" t="s">
        <v>392</v>
      </c>
      <c r="G275" s="194" t="s">
        <v>134</v>
      </c>
      <c r="H275" s="195">
        <v>837.23</v>
      </c>
      <c r="I275" s="196"/>
      <c r="J275" s="197">
        <f>ROUND(I275*H275,2)</f>
        <v>0</v>
      </c>
      <c r="K275" s="193" t="s">
        <v>135</v>
      </c>
      <c r="L275" s="60"/>
      <c r="M275" s="198" t="s">
        <v>21</v>
      </c>
      <c r="N275" s="199" t="s">
        <v>43</v>
      </c>
      <c r="O275" s="41"/>
      <c r="P275" s="200">
        <f>O275*H275</f>
        <v>0</v>
      </c>
      <c r="Q275" s="200">
        <v>0</v>
      </c>
      <c r="R275" s="200">
        <f>Q275*H275</f>
        <v>0</v>
      </c>
      <c r="S275" s="200">
        <v>0</v>
      </c>
      <c r="T275" s="201">
        <f>S275*H275</f>
        <v>0</v>
      </c>
      <c r="AR275" s="23" t="s">
        <v>136</v>
      </c>
      <c r="AT275" s="23" t="s">
        <v>131</v>
      </c>
      <c r="AU275" s="23" t="s">
        <v>82</v>
      </c>
      <c r="AY275" s="23" t="s">
        <v>129</v>
      </c>
      <c r="BE275" s="202">
        <f>IF(N275="základní",J275,0)</f>
        <v>0</v>
      </c>
      <c r="BF275" s="202">
        <f>IF(N275="snížená",J275,0)</f>
        <v>0</v>
      </c>
      <c r="BG275" s="202">
        <f>IF(N275="zákl. přenesená",J275,0)</f>
        <v>0</v>
      </c>
      <c r="BH275" s="202">
        <f>IF(N275="sníž. přenesená",J275,0)</f>
        <v>0</v>
      </c>
      <c r="BI275" s="202">
        <f>IF(N275="nulová",J275,0)</f>
        <v>0</v>
      </c>
      <c r="BJ275" s="23" t="s">
        <v>80</v>
      </c>
      <c r="BK275" s="202">
        <f>ROUND(I275*H275,2)</f>
        <v>0</v>
      </c>
      <c r="BL275" s="23" t="s">
        <v>136</v>
      </c>
      <c r="BM275" s="23" t="s">
        <v>393</v>
      </c>
    </row>
    <row r="276" spans="2:65" s="11" customFormat="1" ht="13.5">
      <c r="B276" s="203"/>
      <c r="C276" s="204"/>
      <c r="D276" s="205" t="s">
        <v>138</v>
      </c>
      <c r="E276" s="206" t="s">
        <v>21</v>
      </c>
      <c r="F276" s="207" t="s">
        <v>216</v>
      </c>
      <c r="G276" s="204"/>
      <c r="H276" s="206" t="s">
        <v>21</v>
      </c>
      <c r="I276" s="208"/>
      <c r="J276" s="204"/>
      <c r="K276" s="204"/>
      <c r="L276" s="209"/>
      <c r="M276" s="210"/>
      <c r="N276" s="211"/>
      <c r="O276" s="211"/>
      <c r="P276" s="211"/>
      <c r="Q276" s="211"/>
      <c r="R276" s="211"/>
      <c r="S276" s="211"/>
      <c r="T276" s="212"/>
      <c r="AT276" s="213" t="s">
        <v>138</v>
      </c>
      <c r="AU276" s="213" t="s">
        <v>82</v>
      </c>
      <c r="AV276" s="11" t="s">
        <v>80</v>
      </c>
      <c r="AW276" s="11" t="s">
        <v>36</v>
      </c>
      <c r="AX276" s="11" t="s">
        <v>72</v>
      </c>
      <c r="AY276" s="213" t="s">
        <v>129</v>
      </c>
    </row>
    <row r="277" spans="2:65" s="11" customFormat="1" ht="13.5">
      <c r="B277" s="203"/>
      <c r="C277" s="204"/>
      <c r="D277" s="205" t="s">
        <v>138</v>
      </c>
      <c r="E277" s="206" t="s">
        <v>21</v>
      </c>
      <c r="F277" s="207" t="s">
        <v>388</v>
      </c>
      <c r="G277" s="204"/>
      <c r="H277" s="206" t="s">
        <v>21</v>
      </c>
      <c r="I277" s="208"/>
      <c r="J277" s="204"/>
      <c r="K277" s="204"/>
      <c r="L277" s="209"/>
      <c r="M277" s="210"/>
      <c r="N277" s="211"/>
      <c r="O277" s="211"/>
      <c r="P277" s="211"/>
      <c r="Q277" s="211"/>
      <c r="R277" s="211"/>
      <c r="S277" s="211"/>
      <c r="T277" s="212"/>
      <c r="AT277" s="213" t="s">
        <v>138</v>
      </c>
      <c r="AU277" s="213" t="s">
        <v>82</v>
      </c>
      <c r="AV277" s="11" t="s">
        <v>80</v>
      </c>
      <c r="AW277" s="11" t="s">
        <v>36</v>
      </c>
      <c r="AX277" s="11" t="s">
        <v>72</v>
      </c>
      <c r="AY277" s="213" t="s">
        <v>129</v>
      </c>
    </row>
    <row r="278" spans="2:65" s="11" customFormat="1" ht="13.5">
      <c r="B278" s="203"/>
      <c r="C278" s="204"/>
      <c r="D278" s="205" t="s">
        <v>138</v>
      </c>
      <c r="E278" s="206" t="s">
        <v>21</v>
      </c>
      <c r="F278" s="207" t="s">
        <v>394</v>
      </c>
      <c r="G278" s="204"/>
      <c r="H278" s="206" t="s">
        <v>21</v>
      </c>
      <c r="I278" s="208"/>
      <c r="J278" s="204"/>
      <c r="K278" s="204"/>
      <c r="L278" s="209"/>
      <c r="M278" s="210"/>
      <c r="N278" s="211"/>
      <c r="O278" s="211"/>
      <c r="P278" s="211"/>
      <c r="Q278" s="211"/>
      <c r="R278" s="211"/>
      <c r="S278" s="211"/>
      <c r="T278" s="212"/>
      <c r="AT278" s="213" t="s">
        <v>138</v>
      </c>
      <c r="AU278" s="213" t="s">
        <v>82</v>
      </c>
      <c r="AV278" s="11" t="s">
        <v>80</v>
      </c>
      <c r="AW278" s="11" t="s">
        <v>36</v>
      </c>
      <c r="AX278" s="11" t="s">
        <v>72</v>
      </c>
      <c r="AY278" s="213" t="s">
        <v>129</v>
      </c>
    </row>
    <row r="279" spans="2:65" s="12" customFormat="1" ht="13.5">
      <c r="B279" s="214"/>
      <c r="C279" s="215"/>
      <c r="D279" s="205" t="s">
        <v>138</v>
      </c>
      <c r="E279" s="216" t="s">
        <v>21</v>
      </c>
      <c r="F279" s="217" t="s">
        <v>395</v>
      </c>
      <c r="G279" s="215"/>
      <c r="H279" s="218">
        <v>210</v>
      </c>
      <c r="I279" s="219"/>
      <c r="J279" s="215"/>
      <c r="K279" s="215"/>
      <c r="L279" s="220"/>
      <c r="M279" s="221"/>
      <c r="N279" s="222"/>
      <c r="O279" s="222"/>
      <c r="P279" s="222"/>
      <c r="Q279" s="222"/>
      <c r="R279" s="222"/>
      <c r="S279" s="222"/>
      <c r="T279" s="223"/>
      <c r="AT279" s="224" t="s">
        <v>138</v>
      </c>
      <c r="AU279" s="224" t="s">
        <v>82</v>
      </c>
      <c r="AV279" s="12" t="s">
        <v>82</v>
      </c>
      <c r="AW279" s="12" t="s">
        <v>36</v>
      </c>
      <c r="AX279" s="12" t="s">
        <v>72</v>
      </c>
      <c r="AY279" s="224" t="s">
        <v>129</v>
      </c>
    </row>
    <row r="280" spans="2:65" s="11" customFormat="1" ht="13.5">
      <c r="B280" s="203"/>
      <c r="C280" s="204"/>
      <c r="D280" s="205" t="s">
        <v>138</v>
      </c>
      <c r="E280" s="206" t="s">
        <v>21</v>
      </c>
      <c r="F280" s="207" t="s">
        <v>396</v>
      </c>
      <c r="G280" s="204"/>
      <c r="H280" s="206" t="s">
        <v>21</v>
      </c>
      <c r="I280" s="208"/>
      <c r="J280" s="204"/>
      <c r="K280" s="204"/>
      <c r="L280" s="209"/>
      <c r="M280" s="210"/>
      <c r="N280" s="211"/>
      <c r="O280" s="211"/>
      <c r="P280" s="211"/>
      <c r="Q280" s="211"/>
      <c r="R280" s="211"/>
      <c r="S280" s="211"/>
      <c r="T280" s="212"/>
      <c r="AT280" s="213" t="s">
        <v>138</v>
      </c>
      <c r="AU280" s="213" t="s">
        <v>82</v>
      </c>
      <c r="AV280" s="11" t="s">
        <v>80</v>
      </c>
      <c r="AW280" s="11" t="s">
        <v>36</v>
      </c>
      <c r="AX280" s="11" t="s">
        <v>72</v>
      </c>
      <c r="AY280" s="213" t="s">
        <v>129</v>
      </c>
    </row>
    <row r="281" spans="2:65" s="12" customFormat="1" ht="13.5">
      <c r="B281" s="214"/>
      <c r="C281" s="215"/>
      <c r="D281" s="205" t="s">
        <v>138</v>
      </c>
      <c r="E281" s="216" t="s">
        <v>21</v>
      </c>
      <c r="F281" s="217" t="s">
        <v>136</v>
      </c>
      <c r="G281" s="215"/>
      <c r="H281" s="218">
        <v>4</v>
      </c>
      <c r="I281" s="219"/>
      <c r="J281" s="215"/>
      <c r="K281" s="215"/>
      <c r="L281" s="220"/>
      <c r="M281" s="221"/>
      <c r="N281" s="222"/>
      <c r="O281" s="222"/>
      <c r="P281" s="222"/>
      <c r="Q281" s="222"/>
      <c r="R281" s="222"/>
      <c r="S281" s="222"/>
      <c r="T281" s="223"/>
      <c r="AT281" s="224" t="s">
        <v>138</v>
      </c>
      <c r="AU281" s="224" t="s">
        <v>82</v>
      </c>
      <c r="AV281" s="12" t="s">
        <v>82</v>
      </c>
      <c r="AW281" s="12" t="s">
        <v>36</v>
      </c>
      <c r="AX281" s="12" t="s">
        <v>72</v>
      </c>
      <c r="AY281" s="224" t="s">
        <v>129</v>
      </c>
    </row>
    <row r="282" spans="2:65" s="11" customFormat="1" ht="13.5">
      <c r="B282" s="203"/>
      <c r="C282" s="204"/>
      <c r="D282" s="205" t="s">
        <v>138</v>
      </c>
      <c r="E282" s="206" t="s">
        <v>21</v>
      </c>
      <c r="F282" s="207" t="s">
        <v>397</v>
      </c>
      <c r="G282" s="204"/>
      <c r="H282" s="206" t="s">
        <v>21</v>
      </c>
      <c r="I282" s="208"/>
      <c r="J282" s="204"/>
      <c r="K282" s="204"/>
      <c r="L282" s="209"/>
      <c r="M282" s="210"/>
      <c r="N282" s="211"/>
      <c r="O282" s="211"/>
      <c r="P282" s="211"/>
      <c r="Q282" s="211"/>
      <c r="R282" s="211"/>
      <c r="S282" s="211"/>
      <c r="T282" s="212"/>
      <c r="AT282" s="213" t="s">
        <v>138</v>
      </c>
      <c r="AU282" s="213" t="s">
        <v>82</v>
      </c>
      <c r="AV282" s="11" t="s">
        <v>80</v>
      </c>
      <c r="AW282" s="11" t="s">
        <v>36</v>
      </c>
      <c r="AX282" s="11" t="s">
        <v>72</v>
      </c>
      <c r="AY282" s="213" t="s">
        <v>129</v>
      </c>
    </row>
    <row r="283" spans="2:65" s="12" customFormat="1" ht="13.5">
      <c r="B283" s="214"/>
      <c r="C283" s="215"/>
      <c r="D283" s="205" t="s">
        <v>138</v>
      </c>
      <c r="E283" s="216" t="s">
        <v>21</v>
      </c>
      <c r="F283" s="217" t="s">
        <v>398</v>
      </c>
      <c r="G283" s="215"/>
      <c r="H283" s="218">
        <v>52.23</v>
      </c>
      <c r="I283" s="219"/>
      <c r="J283" s="215"/>
      <c r="K283" s="215"/>
      <c r="L283" s="220"/>
      <c r="M283" s="221"/>
      <c r="N283" s="222"/>
      <c r="O283" s="222"/>
      <c r="P283" s="222"/>
      <c r="Q283" s="222"/>
      <c r="R283" s="222"/>
      <c r="S283" s="222"/>
      <c r="T283" s="223"/>
      <c r="AT283" s="224" t="s">
        <v>138</v>
      </c>
      <c r="AU283" s="224" t="s">
        <v>82</v>
      </c>
      <c r="AV283" s="12" t="s">
        <v>82</v>
      </c>
      <c r="AW283" s="12" t="s">
        <v>36</v>
      </c>
      <c r="AX283" s="12" t="s">
        <v>72</v>
      </c>
      <c r="AY283" s="224" t="s">
        <v>129</v>
      </c>
    </row>
    <row r="284" spans="2:65" s="11" customFormat="1" ht="13.5">
      <c r="B284" s="203"/>
      <c r="C284" s="204"/>
      <c r="D284" s="205" t="s">
        <v>138</v>
      </c>
      <c r="E284" s="206" t="s">
        <v>21</v>
      </c>
      <c r="F284" s="207" t="s">
        <v>399</v>
      </c>
      <c r="G284" s="204"/>
      <c r="H284" s="206" t="s">
        <v>21</v>
      </c>
      <c r="I284" s="208"/>
      <c r="J284" s="204"/>
      <c r="K284" s="204"/>
      <c r="L284" s="209"/>
      <c r="M284" s="210"/>
      <c r="N284" s="211"/>
      <c r="O284" s="211"/>
      <c r="P284" s="211"/>
      <c r="Q284" s="211"/>
      <c r="R284" s="211"/>
      <c r="S284" s="211"/>
      <c r="T284" s="212"/>
      <c r="AT284" s="213" t="s">
        <v>138</v>
      </c>
      <c r="AU284" s="213" t="s">
        <v>82</v>
      </c>
      <c r="AV284" s="11" t="s">
        <v>80</v>
      </c>
      <c r="AW284" s="11" t="s">
        <v>36</v>
      </c>
      <c r="AX284" s="11" t="s">
        <v>72</v>
      </c>
      <c r="AY284" s="213" t="s">
        <v>129</v>
      </c>
    </row>
    <row r="285" spans="2:65" s="12" customFormat="1" ht="13.5">
      <c r="B285" s="214"/>
      <c r="C285" s="215"/>
      <c r="D285" s="205" t="s">
        <v>138</v>
      </c>
      <c r="E285" s="216" t="s">
        <v>21</v>
      </c>
      <c r="F285" s="217" t="s">
        <v>400</v>
      </c>
      <c r="G285" s="215"/>
      <c r="H285" s="218">
        <v>520</v>
      </c>
      <c r="I285" s="219"/>
      <c r="J285" s="215"/>
      <c r="K285" s="215"/>
      <c r="L285" s="220"/>
      <c r="M285" s="221"/>
      <c r="N285" s="222"/>
      <c r="O285" s="222"/>
      <c r="P285" s="222"/>
      <c r="Q285" s="222"/>
      <c r="R285" s="222"/>
      <c r="S285" s="222"/>
      <c r="T285" s="223"/>
      <c r="AT285" s="224" t="s">
        <v>138</v>
      </c>
      <c r="AU285" s="224" t="s">
        <v>82</v>
      </c>
      <c r="AV285" s="12" t="s">
        <v>82</v>
      </c>
      <c r="AW285" s="12" t="s">
        <v>36</v>
      </c>
      <c r="AX285" s="12" t="s">
        <v>72</v>
      </c>
      <c r="AY285" s="224" t="s">
        <v>129</v>
      </c>
    </row>
    <row r="286" spans="2:65" s="11" customFormat="1" ht="13.5">
      <c r="B286" s="203"/>
      <c r="C286" s="204"/>
      <c r="D286" s="205" t="s">
        <v>138</v>
      </c>
      <c r="E286" s="206" t="s">
        <v>21</v>
      </c>
      <c r="F286" s="207" t="s">
        <v>401</v>
      </c>
      <c r="G286" s="204"/>
      <c r="H286" s="206" t="s">
        <v>21</v>
      </c>
      <c r="I286" s="208"/>
      <c r="J286" s="204"/>
      <c r="K286" s="204"/>
      <c r="L286" s="209"/>
      <c r="M286" s="210"/>
      <c r="N286" s="211"/>
      <c r="O286" s="211"/>
      <c r="P286" s="211"/>
      <c r="Q286" s="211"/>
      <c r="R286" s="211"/>
      <c r="S286" s="211"/>
      <c r="T286" s="212"/>
      <c r="AT286" s="213" t="s">
        <v>138</v>
      </c>
      <c r="AU286" s="213" t="s">
        <v>82</v>
      </c>
      <c r="AV286" s="11" t="s">
        <v>80</v>
      </c>
      <c r="AW286" s="11" t="s">
        <v>36</v>
      </c>
      <c r="AX286" s="11" t="s">
        <v>72</v>
      </c>
      <c r="AY286" s="213" t="s">
        <v>129</v>
      </c>
    </row>
    <row r="287" spans="2:65" s="11" customFormat="1" ht="13.5">
      <c r="B287" s="203"/>
      <c r="C287" s="204"/>
      <c r="D287" s="205" t="s">
        <v>138</v>
      </c>
      <c r="E287" s="206" t="s">
        <v>21</v>
      </c>
      <c r="F287" s="207" t="s">
        <v>387</v>
      </c>
      <c r="G287" s="204"/>
      <c r="H287" s="206" t="s">
        <v>21</v>
      </c>
      <c r="I287" s="208"/>
      <c r="J287" s="204"/>
      <c r="K287" s="204"/>
      <c r="L287" s="209"/>
      <c r="M287" s="210"/>
      <c r="N287" s="211"/>
      <c r="O287" s="211"/>
      <c r="P287" s="211"/>
      <c r="Q287" s="211"/>
      <c r="R287" s="211"/>
      <c r="S287" s="211"/>
      <c r="T287" s="212"/>
      <c r="AT287" s="213" t="s">
        <v>138</v>
      </c>
      <c r="AU287" s="213" t="s">
        <v>82</v>
      </c>
      <c r="AV287" s="11" t="s">
        <v>80</v>
      </c>
      <c r="AW287" s="11" t="s">
        <v>36</v>
      </c>
      <c r="AX287" s="11" t="s">
        <v>72</v>
      </c>
      <c r="AY287" s="213" t="s">
        <v>129</v>
      </c>
    </row>
    <row r="288" spans="2:65" s="12" customFormat="1" ht="13.5">
      <c r="B288" s="214"/>
      <c r="C288" s="215"/>
      <c r="D288" s="205" t="s">
        <v>138</v>
      </c>
      <c r="E288" s="216" t="s">
        <v>21</v>
      </c>
      <c r="F288" s="217" t="s">
        <v>389</v>
      </c>
      <c r="G288" s="215"/>
      <c r="H288" s="218">
        <v>51</v>
      </c>
      <c r="I288" s="219"/>
      <c r="J288" s="215"/>
      <c r="K288" s="215"/>
      <c r="L288" s="220"/>
      <c r="M288" s="221"/>
      <c r="N288" s="222"/>
      <c r="O288" s="222"/>
      <c r="P288" s="222"/>
      <c r="Q288" s="222"/>
      <c r="R288" s="222"/>
      <c r="S288" s="222"/>
      <c r="T288" s="223"/>
      <c r="AT288" s="224" t="s">
        <v>138</v>
      </c>
      <c r="AU288" s="224" t="s">
        <v>82</v>
      </c>
      <c r="AV288" s="12" t="s">
        <v>82</v>
      </c>
      <c r="AW288" s="12" t="s">
        <v>36</v>
      </c>
      <c r="AX288" s="12" t="s">
        <v>72</v>
      </c>
      <c r="AY288" s="224" t="s">
        <v>129</v>
      </c>
    </row>
    <row r="289" spans="2:65" s="13" customFormat="1" ht="13.5">
      <c r="B289" s="225"/>
      <c r="C289" s="226"/>
      <c r="D289" s="205" t="s">
        <v>138</v>
      </c>
      <c r="E289" s="227" t="s">
        <v>21</v>
      </c>
      <c r="F289" s="228" t="s">
        <v>155</v>
      </c>
      <c r="G289" s="226"/>
      <c r="H289" s="229">
        <v>837.23</v>
      </c>
      <c r="I289" s="230"/>
      <c r="J289" s="226"/>
      <c r="K289" s="226"/>
      <c r="L289" s="231"/>
      <c r="M289" s="232"/>
      <c r="N289" s="233"/>
      <c r="O289" s="233"/>
      <c r="P289" s="233"/>
      <c r="Q289" s="233"/>
      <c r="R289" s="233"/>
      <c r="S289" s="233"/>
      <c r="T289" s="234"/>
      <c r="AT289" s="235" t="s">
        <v>138</v>
      </c>
      <c r="AU289" s="235" t="s">
        <v>82</v>
      </c>
      <c r="AV289" s="13" t="s">
        <v>136</v>
      </c>
      <c r="AW289" s="13" t="s">
        <v>36</v>
      </c>
      <c r="AX289" s="13" t="s">
        <v>80</v>
      </c>
      <c r="AY289" s="235" t="s">
        <v>129</v>
      </c>
    </row>
    <row r="290" spans="2:65" s="1" customFormat="1" ht="16.5" customHeight="1">
      <c r="B290" s="40"/>
      <c r="C290" s="191" t="s">
        <v>402</v>
      </c>
      <c r="D290" s="191" t="s">
        <v>131</v>
      </c>
      <c r="E290" s="192" t="s">
        <v>403</v>
      </c>
      <c r="F290" s="193" t="s">
        <v>404</v>
      </c>
      <c r="G290" s="194" t="s">
        <v>134</v>
      </c>
      <c r="H290" s="195">
        <v>169.6</v>
      </c>
      <c r="I290" s="196"/>
      <c r="J290" s="197">
        <f>ROUND(I290*H290,2)</f>
        <v>0</v>
      </c>
      <c r="K290" s="193" t="s">
        <v>135</v>
      </c>
      <c r="L290" s="60"/>
      <c r="M290" s="198" t="s">
        <v>21</v>
      </c>
      <c r="N290" s="199" t="s">
        <v>43</v>
      </c>
      <c r="O290" s="41"/>
      <c r="P290" s="200">
        <f>O290*H290</f>
        <v>0</v>
      </c>
      <c r="Q290" s="200">
        <v>0</v>
      </c>
      <c r="R290" s="200">
        <f>Q290*H290</f>
        <v>0</v>
      </c>
      <c r="S290" s="200">
        <v>0</v>
      </c>
      <c r="T290" s="201">
        <f>S290*H290</f>
        <v>0</v>
      </c>
      <c r="AR290" s="23" t="s">
        <v>136</v>
      </c>
      <c r="AT290" s="23" t="s">
        <v>131</v>
      </c>
      <c r="AU290" s="23" t="s">
        <v>82</v>
      </c>
      <c r="AY290" s="23" t="s">
        <v>129</v>
      </c>
      <c r="BE290" s="202">
        <f>IF(N290="základní",J290,0)</f>
        <v>0</v>
      </c>
      <c r="BF290" s="202">
        <f>IF(N290="snížená",J290,0)</f>
        <v>0</v>
      </c>
      <c r="BG290" s="202">
        <f>IF(N290="zákl. přenesená",J290,0)</f>
        <v>0</v>
      </c>
      <c r="BH290" s="202">
        <f>IF(N290="sníž. přenesená",J290,0)</f>
        <v>0</v>
      </c>
      <c r="BI290" s="202">
        <f>IF(N290="nulová",J290,0)</f>
        <v>0</v>
      </c>
      <c r="BJ290" s="23" t="s">
        <v>80</v>
      </c>
      <c r="BK290" s="202">
        <f>ROUND(I290*H290,2)</f>
        <v>0</v>
      </c>
      <c r="BL290" s="23" t="s">
        <v>136</v>
      </c>
      <c r="BM290" s="23" t="s">
        <v>405</v>
      </c>
    </row>
    <row r="291" spans="2:65" s="11" customFormat="1" ht="13.5">
      <c r="B291" s="203"/>
      <c r="C291" s="204"/>
      <c r="D291" s="205" t="s">
        <v>138</v>
      </c>
      <c r="E291" s="206" t="s">
        <v>21</v>
      </c>
      <c r="F291" s="207" t="s">
        <v>216</v>
      </c>
      <c r="G291" s="204"/>
      <c r="H291" s="206" t="s">
        <v>21</v>
      </c>
      <c r="I291" s="208"/>
      <c r="J291" s="204"/>
      <c r="K291" s="204"/>
      <c r="L291" s="209"/>
      <c r="M291" s="210"/>
      <c r="N291" s="211"/>
      <c r="O291" s="211"/>
      <c r="P291" s="211"/>
      <c r="Q291" s="211"/>
      <c r="R291" s="211"/>
      <c r="S291" s="211"/>
      <c r="T291" s="212"/>
      <c r="AT291" s="213" t="s">
        <v>138</v>
      </c>
      <c r="AU291" s="213" t="s">
        <v>82</v>
      </c>
      <c r="AV291" s="11" t="s">
        <v>80</v>
      </c>
      <c r="AW291" s="11" t="s">
        <v>36</v>
      </c>
      <c r="AX291" s="11" t="s">
        <v>72</v>
      </c>
      <c r="AY291" s="213" t="s">
        <v>129</v>
      </c>
    </row>
    <row r="292" spans="2:65" s="11" customFormat="1" ht="13.5">
      <c r="B292" s="203"/>
      <c r="C292" s="204"/>
      <c r="D292" s="205" t="s">
        <v>138</v>
      </c>
      <c r="E292" s="206" t="s">
        <v>21</v>
      </c>
      <c r="F292" s="207" t="s">
        <v>388</v>
      </c>
      <c r="G292" s="204"/>
      <c r="H292" s="206" t="s">
        <v>21</v>
      </c>
      <c r="I292" s="208"/>
      <c r="J292" s="204"/>
      <c r="K292" s="204"/>
      <c r="L292" s="209"/>
      <c r="M292" s="210"/>
      <c r="N292" s="211"/>
      <c r="O292" s="211"/>
      <c r="P292" s="211"/>
      <c r="Q292" s="211"/>
      <c r="R292" s="211"/>
      <c r="S292" s="211"/>
      <c r="T292" s="212"/>
      <c r="AT292" s="213" t="s">
        <v>138</v>
      </c>
      <c r="AU292" s="213" t="s">
        <v>82</v>
      </c>
      <c r="AV292" s="11" t="s">
        <v>80</v>
      </c>
      <c r="AW292" s="11" t="s">
        <v>36</v>
      </c>
      <c r="AX292" s="11" t="s">
        <v>72</v>
      </c>
      <c r="AY292" s="213" t="s">
        <v>129</v>
      </c>
    </row>
    <row r="293" spans="2:65" s="11" customFormat="1" ht="13.5">
      <c r="B293" s="203"/>
      <c r="C293" s="204"/>
      <c r="D293" s="205" t="s">
        <v>138</v>
      </c>
      <c r="E293" s="206" t="s">
        <v>21</v>
      </c>
      <c r="F293" s="207" t="s">
        <v>406</v>
      </c>
      <c r="G293" s="204"/>
      <c r="H293" s="206" t="s">
        <v>21</v>
      </c>
      <c r="I293" s="208"/>
      <c r="J293" s="204"/>
      <c r="K293" s="204"/>
      <c r="L293" s="209"/>
      <c r="M293" s="210"/>
      <c r="N293" s="211"/>
      <c r="O293" s="211"/>
      <c r="P293" s="211"/>
      <c r="Q293" s="211"/>
      <c r="R293" s="211"/>
      <c r="S293" s="211"/>
      <c r="T293" s="212"/>
      <c r="AT293" s="213" t="s">
        <v>138</v>
      </c>
      <c r="AU293" s="213" t="s">
        <v>82</v>
      </c>
      <c r="AV293" s="11" t="s">
        <v>80</v>
      </c>
      <c r="AW293" s="11" t="s">
        <v>36</v>
      </c>
      <c r="AX293" s="11" t="s">
        <v>72</v>
      </c>
      <c r="AY293" s="213" t="s">
        <v>129</v>
      </c>
    </row>
    <row r="294" spans="2:65" s="12" customFormat="1" ht="13.5">
      <c r="B294" s="214"/>
      <c r="C294" s="215"/>
      <c r="D294" s="205" t="s">
        <v>138</v>
      </c>
      <c r="E294" s="216" t="s">
        <v>21</v>
      </c>
      <c r="F294" s="217" t="s">
        <v>407</v>
      </c>
      <c r="G294" s="215"/>
      <c r="H294" s="218">
        <v>126</v>
      </c>
      <c r="I294" s="219"/>
      <c r="J294" s="215"/>
      <c r="K294" s="215"/>
      <c r="L294" s="220"/>
      <c r="M294" s="221"/>
      <c r="N294" s="222"/>
      <c r="O294" s="222"/>
      <c r="P294" s="222"/>
      <c r="Q294" s="222"/>
      <c r="R294" s="222"/>
      <c r="S294" s="222"/>
      <c r="T294" s="223"/>
      <c r="AT294" s="224" t="s">
        <v>138</v>
      </c>
      <c r="AU294" s="224" t="s">
        <v>82</v>
      </c>
      <c r="AV294" s="12" t="s">
        <v>82</v>
      </c>
      <c r="AW294" s="12" t="s">
        <v>36</v>
      </c>
      <c r="AX294" s="12" t="s">
        <v>72</v>
      </c>
      <c r="AY294" s="224" t="s">
        <v>129</v>
      </c>
    </row>
    <row r="295" spans="2:65" s="11" customFormat="1" ht="13.5">
      <c r="B295" s="203"/>
      <c r="C295" s="204"/>
      <c r="D295" s="205" t="s">
        <v>138</v>
      </c>
      <c r="E295" s="206" t="s">
        <v>21</v>
      </c>
      <c r="F295" s="207" t="s">
        <v>396</v>
      </c>
      <c r="G295" s="204"/>
      <c r="H295" s="206" t="s">
        <v>21</v>
      </c>
      <c r="I295" s="208"/>
      <c r="J295" s="204"/>
      <c r="K295" s="204"/>
      <c r="L295" s="209"/>
      <c r="M295" s="210"/>
      <c r="N295" s="211"/>
      <c r="O295" s="211"/>
      <c r="P295" s="211"/>
      <c r="Q295" s="211"/>
      <c r="R295" s="211"/>
      <c r="S295" s="211"/>
      <c r="T295" s="212"/>
      <c r="AT295" s="213" t="s">
        <v>138</v>
      </c>
      <c r="AU295" s="213" t="s">
        <v>82</v>
      </c>
      <c r="AV295" s="11" t="s">
        <v>80</v>
      </c>
      <c r="AW295" s="11" t="s">
        <v>36</v>
      </c>
      <c r="AX295" s="11" t="s">
        <v>72</v>
      </c>
      <c r="AY295" s="213" t="s">
        <v>129</v>
      </c>
    </row>
    <row r="296" spans="2:65" s="12" customFormat="1" ht="13.5">
      <c r="B296" s="214"/>
      <c r="C296" s="215"/>
      <c r="D296" s="205" t="s">
        <v>138</v>
      </c>
      <c r="E296" s="216" t="s">
        <v>21</v>
      </c>
      <c r="F296" s="217" t="s">
        <v>310</v>
      </c>
      <c r="G296" s="215"/>
      <c r="H296" s="218">
        <v>32</v>
      </c>
      <c r="I296" s="219"/>
      <c r="J296" s="215"/>
      <c r="K296" s="215"/>
      <c r="L296" s="220"/>
      <c r="M296" s="221"/>
      <c r="N296" s="222"/>
      <c r="O296" s="222"/>
      <c r="P296" s="222"/>
      <c r="Q296" s="222"/>
      <c r="R296" s="222"/>
      <c r="S296" s="222"/>
      <c r="T296" s="223"/>
      <c r="AT296" s="224" t="s">
        <v>138</v>
      </c>
      <c r="AU296" s="224" t="s">
        <v>82</v>
      </c>
      <c r="AV296" s="12" t="s">
        <v>82</v>
      </c>
      <c r="AW296" s="12" t="s">
        <v>36</v>
      </c>
      <c r="AX296" s="12" t="s">
        <v>72</v>
      </c>
      <c r="AY296" s="224" t="s">
        <v>129</v>
      </c>
    </row>
    <row r="297" spans="2:65" s="11" customFormat="1" ht="13.5">
      <c r="B297" s="203"/>
      <c r="C297" s="204"/>
      <c r="D297" s="205" t="s">
        <v>138</v>
      </c>
      <c r="E297" s="206" t="s">
        <v>21</v>
      </c>
      <c r="F297" s="207" t="s">
        <v>408</v>
      </c>
      <c r="G297" s="204"/>
      <c r="H297" s="206" t="s">
        <v>21</v>
      </c>
      <c r="I297" s="208"/>
      <c r="J297" s="204"/>
      <c r="K297" s="204"/>
      <c r="L297" s="209"/>
      <c r="M297" s="210"/>
      <c r="N297" s="211"/>
      <c r="O297" s="211"/>
      <c r="P297" s="211"/>
      <c r="Q297" s="211"/>
      <c r="R297" s="211"/>
      <c r="S297" s="211"/>
      <c r="T297" s="212"/>
      <c r="AT297" s="213" t="s">
        <v>138</v>
      </c>
      <c r="AU297" s="213" t="s">
        <v>82</v>
      </c>
      <c r="AV297" s="11" t="s">
        <v>80</v>
      </c>
      <c r="AW297" s="11" t="s">
        <v>36</v>
      </c>
      <c r="AX297" s="11" t="s">
        <v>72</v>
      </c>
      <c r="AY297" s="213" t="s">
        <v>129</v>
      </c>
    </row>
    <row r="298" spans="2:65" s="12" customFormat="1" ht="13.5">
      <c r="B298" s="214"/>
      <c r="C298" s="215"/>
      <c r="D298" s="205" t="s">
        <v>138</v>
      </c>
      <c r="E298" s="216" t="s">
        <v>21</v>
      </c>
      <c r="F298" s="217" t="s">
        <v>409</v>
      </c>
      <c r="G298" s="215"/>
      <c r="H298" s="218">
        <v>11.6</v>
      </c>
      <c r="I298" s="219"/>
      <c r="J298" s="215"/>
      <c r="K298" s="215"/>
      <c r="L298" s="220"/>
      <c r="M298" s="221"/>
      <c r="N298" s="222"/>
      <c r="O298" s="222"/>
      <c r="P298" s="222"/>
      <c r="Q298" s="222"/>
      <c r="R298" s="222"/>
      <c r="S298" s="222"/>
      <c r="T298" s="223"/>
      <c r="AT298" s="224" t="s">
        <v>138</v>
      </c>
      <c r="AU298" s="224" t="s">
        <v>82</v>
      </c>
      <c r="AV298" s="12" t="s">
        <v>82</v>
      </c>
      <c r="AW298" s="12" t="s">
        <v>36</v>
      </c>
      <c r="AX298" s="12" t="s">
        <v>72</v>
      </c>
      <c r="AY298" s="224" t="s">
        <v>129</v>
      </c>
    </row>
    <row r="299" spans="2:65" s="13" customFormat="1" ht="13.5">
      <c r="B299" s="225"/>
      <c r="C299" s="226"/>
      <c r="D299" s="205" t="s">
        <v>138</v>
      </c>
      <c r="E299" s="227" t="s">
        <v>21</v>
      </c>
      <c r="F299" s="228" t="s">
        <v>155</v>
      </c>
      <c r="G299" s="226"/>
      <c r="H299" s="229">
        <v>169.6</v>
      </c>
      <c r="I299" s="230"/>
      <c r="J299" s="226"/>
      <c r="K299" s="226"/>
      <c r="L299" s="231"/>
      <c r="M299" s="232"/>
      <c r="N299" s="233"/>
      <c r="O299" s="233"/>
      <c r="P299" s="233"/>
      <c r="Q299" s="233"/>
      <c r="R299" s="233"/>
      <c r="S299" s="233"/>
      <c r="T299" s="234"/>
      <c r="AT299" s="235" t="s">
        <v>138</v>
      </c>
      <c r="AU299" s="235" t="s">
        <v>82</v>
      </c>
      <c r="AV299" s="13" t="s">
        <v>136</v>
      </c>
      <c r="AW299" s="13" t="s">
        <v>36</v>
      </c>
      <c r="AX299" s="13" t="s">
        <v>80</v>
      </c>
      <c r="AY299" s="235" t="s">
        <v>129</v>
      </c>
    </row>
    <row r="300" spans="2:65" s="1" customFormat="1" ht="25.5" customHeight="1">
      <c r="B300" s="40"/>
      <c r="C300" s="191" t="s">
        <v>410</v>
      </c>
      <c r="D300" s="191" t="s">
        <v>131</v>
      </c>
      <c r="E300" s="192" t="s">
        <v>411</v>
      </c>
      <c r="F300" s="193" t="s">
        <v>412</v>
      </c>
      <c r="G300" s="194" t="s">
        <v>134</v>
      </c>
      <c r="H300" s="195">
        <v>260</v>
      </c>
      <c r="I300" s="196"/>
      <c r="J300" s="197">
        <f>ROUND(I300*H300,2)</f>
        <v>0</v>
      </c>
      <c r="K300" s="193" t="s">
        <v>135</v>
      </c>
      <c r="L300" s="60"/>
      <c r="M300" s="198" t="s">
        <v>21</v>
      </c>
      <c r="N300" s="199" t="s">
        <v>43</v>
      </c>
      <c r="O300" s="41"/>
      <c r="P300" s="200">
        <f>O300*H300</f>
        <v>0</v>
      </c>
      <c r="Q300" s="200">
        <v>0</v>
      </c>
      <c r="R300" s="200">
        <f>Q300*H300</f>
        <v>0</v>
      </c>
      <c r="S300" s="200">
        <v>0</v>
      </c>
      <c r="T300" s="201">
        <f>S300*H300</f>
        <v>0</v>
      </c>
      <c r="AR300" s="23" t="s">
        <v>136</v>
      </c>
      <c r="AT300" s="23" t="s">
        <v>131</v>
      </c>
      <c r="AU300" s="23" t="s">
        <v>82</v>
      </c>
      <c r="AY300" s="23" t="s">
        <v>129</v>
      </c>
      <c r="BE300" s="202">
        <f>IF(N300="základní",J300,0)</f>
        <v>0</v>
      </c>
      <c r="BF300" s="202">
        <f>IF(N300="snížená",J300,0)</f>
        <v>0</v>
      </c>
      <c r="BG300" s="202">
        <f>IF(N300="zákl. přenesená",J300,0)</f>
        <v>0</v>
      </c>
      <c r="BH300" s="202">
        <f>IF(N300="sníž. přenesená",J300,0)</f>
        <v>0</v>
      </c>
      <c r="BI300" s="202">
        <f>IF(N300="nulová",J300,0)</f>
        <v>0</v>
      </c>
      <c r="BJ300" s="23" t="s">
        <v>80</v>
      </c>
      <c r="BK300" s="202">
        <f>ROUND(I300*H300,2)</f>
        <v>0</v>
      </c>
      <c r="BL300" s="23" t="s">
        <v>136</v>
      </c>
      <c r="BM300" s="23" t="s">
        <v>413</v>
      </c>
    </row>
    <row r="301" spans="2:65" s="11" customFormat="1" ht="13.5">
      <c r="B301" s="203"/>
      <c r="C301" s="204"/>
      <c r="D301" s="205" t="s">
        <v>138</v>
      </c>
      <c r="E301" s="206" t="s">
        <v>21</v>
      </c>
      <c r="F301" s="207" t="s">
        <v>216</v>
      </c>
      <c r="G301" s="204"/>
      <c r="H301" s="206" t="s">
        <v>21</v>
      </c>
      <c r="I301" s="208"/>
      <c r="J301" s="204"/>
      <c r="K301" s="204"/>
      <c r="L301" s="209"/>
      <c r="M301" s="210"/>
      <c r="N301" s="211"/>
      <c r="O301" s="211"/>
      <c r="P301" s="211"/>
      <c r="Q301" s="211"/>
      <c r="R301" s="211"/>
      <c r="S301" s="211"/>
      <c r="T301" s="212"/>
      <c r="AT301" s="213" t="s">
        <v>138</v>
      </c>
      <c r="AU301" s="213" t="s">
        <v>82</v>
      </c>
      <c r="AV301" s="11" t="s">
        <v>80</v>
      </c>
      <c r="AW301" s="11" t="s">
        <v>36</v>
      </c>
      <c r="AX301" s="11" t="s">
        <v>72</v>
      </c>
      <c r="AY301" s="213" t="s">
        <v>129</v>
      </c>
    </row>
    <row r="302" spans="2:65" s="11" customFormat="1" ht="13.5">
      <c r="B302" s="203"/>
      <c r="C302" s="204"/>
      <c r="D302" s="205" t="s">
        <v>138</v>
      </c>
      <c r="E302" s="206" t="s">
        <v>21</v>
      </c>
      <c r="F302" s="207" t="s">
        <v>414</v>
      </c>
      <c r="G302" s="204"/>
      <c r="H302" s="206" t="s">
        <v>21</v>
      </c>
      <c r="I302" s="208"/>
      <c r="J302" s="204"/>
      <c r="K302" s="204"/>
      <c r="L302" s="209"/>
      <c r="M302" s="210"/>
      <c r="N302" s="211"/>
      <c r="O302" s="211"/>
      <c r="P302" s="211"/>
      <c r="Q302" s="211"/>
      <c r="R302" s="211"/>
      <c r="S302" s="211"/>
      <c r="T302" s="212"/>
      <c r="AT302" s="213" t="s">
        <v>138</v>
      </c>
      <c r="AU302" s="213" t="s">
        <v>82</v>
      </c>
      <c r="AV302" s="11" t="s">
        <v>80</v>
      </c>
      <c r="AW302" s="11" t="s">
        <v>36</v>
      </c>
      <c r="AX302" s="11" t="s">
        <v>72</v>
      </c>
      <c r="AY302" s="213" t="s">
        <v>129</v>
      </c>
    </row>
    <row r="303" spans="2:65" s="12" customFormat="1" ht="13.5">
      <c r="B303" s="214"/>
      <c r="C303" s="215"/>
      <c r="D303" s="205" t="s">
        <v>138</v>
      </c>
      <c r="E303" s="216" t="s">
        <v>21</v>
      </c>
      <c r="F303" s="217" t="s">
        <v>290</v>
      </c>
      <c r="G303" s="215"/>
      <c r="H303" s="218">
        <v>260</v>
      </c>
      <c r="I303" s="219"/>
      <c r="J303" s="215"/>
      <c r="K303" s="215"/>
      <c r="L303" s="220"/>
      <c r="M303" s="221"/>
      <c r="N303" s="222"/>
      <c r="O303" s="222"/>
      <c r="P303" s="222"/>
      <c r="Q303" s="222"/>
      <c r="R303" s="222"/>
      <c r="S303" s="222"/>
      <c r="T303" s="223"/>
      <c r="AT303" s="224" t="s">
        <v>138</v>
      </c>
      <c r="AU303" s="224" t="s">
        <v>82</v>
      </c>
      <c r="AV303" s="12" t="s">
        <v>82</v>
      </c>
      <c r="AW303" s="12" t="s">
        <v>36</v>
      </c>
      <c r="AX303" s="12" t="s">
        <v>80</v>
      </c>
      <c r="AY303" s="224" t="s">
        <v>129</v>
      </c>
    </row>
    <row r="304" spans="2:65" s="1" customFormat="1" ht="16.5" customHeight="1">
      <c r="B304" s="40"/>
      <c r="C304" s="191" t="s">
        <v>415</v>
      </c>
      <c r="D304" s="191" t="s">
        <v>131</v>
      </c>
      <c r="E304" s="192" t="s">
        <v>416</v>
      </c>
      <c r="F304" s="193" t="s">
        <v>417</v>
      </c>
      <c r="G304" s="194" t="s">
        <v>134</v>
      </c>
      <c r="H304" s="195">
        <v>260</v>
      </c>
      <c r="I304" s="196"/>
      <c r="J304" s="197">
        <f>ROUND(I304*H304,2)</f>
        <v>0</v>
      </c>
      <c r="K304" s="193" t="s">
        <v>135</v>
      </c>
      <c r="L304" s="60"/>
      <c r="M304" s="198" t="s">
        <v>21</v>
      </c>
      <c r="N304" s="199" t="s">
        <v>43</v>
      </c>
      <c r="O304" s="41"/>
      <c r="P304" s="200">
        <f>O304*H304</f>
        <v>0</v>
      </c>
      <c r="Q304" s="200">
        <v>0</v>
      </c>
      <c r="R304" s="200">
        <f>Q304*H304</f>
        <v>0</v>
      </c>
      <c r="S304" s="200">
        <v>0</v>
      </c>
      <c r="T304" s="201">
        <f>S304*H304</f>
        <v>0</v>
      </c>
      <c r="AR304" s="23" t="s">
        <v>136</v>
      </c>
      <c r="AT304" s="23" t="s">
        <v>131</v>
      </c>
      <c r="AU304" s="23" t="s">
        <v>82</v>
      </c>
      <c r="AY304" s="23" t="s">
        <v>129</v>
      </c>
      <c r="BE304" s="202">
        <f>IF(N304="základní",J304,0)</f>
        <v>0</v>
      </c>
      <c r="BF304" s="202">
        <f>IF(N304="snížená",J304,0)</f>
        <v>0</v>
      </c>
      <c r="BG304" s="202">
        <f>IF(N304="zákl. přenesená",J304,0)</f>
        <v>0</v>
      </c>
      <c r="BH304" s="202">
        <f>IF(N304="sníž. přenesená",J304,0)</f>
        <v>0</v>
      </c>
      <c r="BI304" s="202">
        <f>IF(N304="nulová",J304,0)</f>
        <v>0</v>
      </c>
      <c r="BJ304" s="23" t="s">
        <v>80</v>
      </c>
      <c r="BK304" s="202">
        <f>ROUND(I304*H304,2)</f>
        <v>0</v>
      </c>
      <c r="BL304" s="23" t="s">
        <v>136</v>
      </c>
      <c r="BM304" s="23" t="s">
        <v>418</v>
      </c>
    </row>
    <row r="305" spans="2:65" s="11" customFormat="1" ht="13.5">
      <c r="B305" s="203"/>
      <c r="C305" s="204"/>
      <c r="D305" s="205" t="s">
        <v>138</v>
      </c>
      <c r="E305" s="206" t="s">
        <v>21</v>
      </c>
      <c r="F305" s="207" t="s">
        <v>216</v>
      </c>
      <c r="G305" s="204"/>
      <c r="H305" s="206" t="s">
        <v>21</v>
      </c>
      <c r="I305" s="208"/>
      <c r="J305" s="204"/>
      <c r="K305" s="204"/>
      <c r="L305" s="209"/>
      <c r="M305" s="210"/>
      <c r="N305" s="211"/>
      <c r="O305" s="211"/>
      <c r="P305" s="211"/>
      <c r="Q305" s="211"/>
      <c r="R305" s="211"/>
      <c r="S305" s="211"/>
      <c r="T305" s="212"/>
      <c r="AT305" s="213" t="s">
        <v>138</v>
      </c>
      <c r="AU305" s="213" t="s">
        <v>82</v>
      </c>
      <c r="AV305" s="11" t="s">
        <v>80</v>
      </c>
      <c r="AW305" s="11" t="s">
        <v>36</v>
      </c>
      <c r="AX305" s="11" t="s">
        <v>72</v>
      </c>
      <c r="AY305" s="213" t="s">
        <v>129</v>
      </c>
    </row>
    <row r="306" spans="2:65" s="11" customFormat="1" ht="13.5">
      <c r="B306" s="203"/>
      <c r="C306" s="204"/>
      <c r="D306" s="205" t="s">
        <v>138</v>
      </c>
      <c r="E306" s="206" t="s">
        <v>21</v>
      </c>
      <c r="F306" s="207" t="s">
        <v>399</v>
      </c>
      <c r="G306" s="204"/>
      <c r="H306" s="206" t="s">
        <v>21</v>
      </c>
      <c r="I306" s="208"/>
      <c r="J306" s="204"/>
      <c r="K306" s="204"/>
      <c r="L306" s="209"/>
      <c r="M306" s="210"/>
      <c r="N306" s="211"/>
      <c r="O306" s="211"/>
      <c r="P306" s="211"/>
      <c r="Q306" s="211"/>
      <c r="R306" s="211"/>
      <c r="S306" s="211"/>
      <c r="T306" s="212"/>
      <c r="AT306" s="213" t="s">
        <v>138</v>
      </c>
      <c r="AU306" s="213" t="s">
        <v>82</v>
      </c>
      <c r="AV306" s="11" t="s">
        <v>80</v>
      </c>
      <c r="AW306" s="11" t="s">
        <v>36</v>
      </c>
      <c r="AX306" s="11" t="s">
        <v>72</v>
      </c>
      <c r="AY306" s="213" t="s">
        <v>129</v>
      </c>
    </row>
    <row r="307" spans="2:65" s="12" customFormat="1" ht="13.5">
      <c r="B307" s="214"/>
      <c r="C307" s="215"/>
      <c r="D307" s="205" t="s">
        <v>138</v>
      </c>
      <c r="E307" s="216" t="s">
        <v>21</v>
      </c>
      <c r="F307" s="217" t="s">
        <v>290</v>
      </c>
      <c r="G307" s="215"/>
      <c r="H307" s="218">
        <v>260</v>
      </c>
      <c r="I307" s="219"/>
      <c r="J307" s="215"/>
      <c r="K307" s="215"/>
      <c r="L307" s="220"/>
      <c r="M307" s="221"/>
      <c r="N307" s="222"/>
      <c r="O307" s="222"/>
      <c r="P307" s="222"/>
      <c r="Q307" s="222"/>
      <c r="R307" s="222"/>
      <c r="S307" s="222"/>
      <c r="T307" s="223"/>
      <c r="AT307" s="224" t="s">
        <v>138</v>
      </c>
      <c r="AU307" s="224" t="s">
        <v>82</v>
      </c>
      <c r="AV307" s="12" t="s">
        <v>82</v>
      </c>
      <c r="AW307" s="12" t="s">
        <v>36</v>
      </c>
      <c r="AX307" s="12" t="s">
        <v>80</v>
      </c>
      <c r="AY307" s="224" t="s">
        <v>129</v>
      </c>
    </row>
    <row r="308" spans="2:65" s="1" customFormat="1" ht="16.5" customHeight="1">
      <c r="B308" s="40"/>
      <c r="C308" s="191" t="s">
        <v>419</v>
      </c>
      <c r="D308" s="191" t="s">
        <v>131</v>
      </c>
      <c r="E308" s="192" t="s">
        <v>420</v>
      </c>
      <c r="F308" s="193" t="s">
        <v>421</v>
      </c>
      <c r="G308" s="194" t="s">
        <v>134</v>
      </c>
      <c r="H308" s="195">
        <v>520</v>
      </c>
      <c r="I308" s="196"/>
      <c r="J308" s="197">
        <f>ROUND(I308*H308,2)</f>
        <v>0</v>
      </c>
      <c r="K308" s="193" t="s">
        <v>135</v>
      </c>
      <c r="L308" s="60"/>
      <c r="M308" s="198" t="s">
        <v>21</v>
      </c>
      <c r="N308" s="199" t="s">
        <v>43</v>
      </c>
      <c r="O308" s="41"/>
      <c r="P308" s="200">
        <f>O308*H308</f>
        <v>0</v>
      </c>
      <c r="Q308" s="200">
        <v>0</v>
      </c>
      <c r="R308" s="200">
        <f>Q308*H308</f>
        <v>0</v>
      </c>
      <c r="S308" s="200">
        <v>0</v>
      </c>
      <c r="T308" s="201">
        <f>S308*H308</f>
        <v>0</v>
      </c>
      <c r="AR308" s="23" t="s">
        <v>136</v>
      </c>
      <c r="AT308" s="23" t="s">
        <v>131</v>
      </c>
      <c r="AU308" s="23" t="s">
        <v>82</v>
      </c>
      <c r="AY308" s="23" t="s">
        <v>129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23" t="s">
        <v>80</v>
      </c>
      <c r="BK308" s="202">
        <f>ROUND(I308*H308,2)</f>
        <v>0</v>
      </c>
      <c r="BL308" s="23" t="s">
        <v>136</v>
      </c>
      <c r="BM308" s="23" t="s">
        <v>422</v>
      </c>
    </row>
    <row r="309" spans="2:65" s="11" customFormat="1" ht="13.5">
      <c r="B309" s="203"/>
      <c r="C309" s="204"/>
      <c r="D309" s="205" t="s">
        <v>138</v>
      </c>
      <c r="E309" s="206" t="s">
        <v>21</v>
      </c>
      <c r="F309" s="207" t="s">
        <v>216</v>
      </c>
      <c r="G309" s="204"/>
      <c r="H309" s="206" t="s">
        <v>21</v>
      </c>
      <c r="I309" s="208"/>
      <c r="J309" s="204"/>
      <c r="K309" s="204"/>
      <c r="L309" s="209"/>
      <c r="M309" s="210"/>
      <c r="N309" s="211"/>
      <c r="O309" s="211"/>
      <c r="P309" s="211"/>
      <c r="Q309" s="211"/>
      <c r="R309" s="211"/>
      <c r="S309" s="211"/>
      <c r="T309" s="212"/>
      <c r="AT309" s="213" t="s">
        <v>138</v>
      </c>
      <c r="AU309" s="213" t="s">
        <v>82</v>
      </c>
      <c r="AV309" s="11" t="s">
        <v>80</v>
      </c>
      <c r="AW309" s="11" t="s">
        <v>36</v>
      </c>
      <c r="AX309" s="11" t="s">
        <v>72</v>
      </c>
      <c r="AY309" s="213" t="s">
        <v>129</v>
      </c>
    </row>
    <row r="310" spans="2:65" s="11" customFormat="1" ht="13.5">
      <c r="B310" s="203"/>
      <c r="C310" s="204"/>
      <c r="D310" s="205" t="s">
        <v>138</v>
      </c>
      <c r="E310" s="206" t="s">
        <v>21</v>
      </c>
      <c r="F310" s="207" t="s">
        <v>423</v>
      </c>
      <c r="G310" s="204"/>
      <c r="H310" s="206" t="s">
        <v>21</v>
      </c>
      <c r="I310" s="208"/>
      <c r="J310" s="204"/>
      <c r="K310" s="204"/>
      <c r="L310" s="209"/>
      <c r="M310" s="210"/>
      <c r="N310" s="211"/>
      <c r="O310" s="211"/>
      <c r="P310" s="211"/>
      <c r="Q310" s="211"/>
      <c r="R310" s="211"/>
      <c r="S310" s="211"/>
      <c r="T310" s="212"/>
      <c r="AT310" s="213" t="s">
        <v>138</v>
      </c>
      <c r="AU310" s="213" t="s">
        <v>82</v>
      </c>
      <c r="AV310" s="11" t="s">
        <v>80</v>
      </c>
      <c r="AW310" s="11" t="s">
        <v>36</v>
      </c>
      <c r="AX310" s="11" t="s">
        <v>72</v>
      </c>
      <c r="AY310" s="213" t="s">
        <v>129</v>
      </c>
    </row>
    <row r="311" spans="2:65" s="11" customFormat="1" ht="13.5">
      <c r="B311" s="203"/>
      <c r="C311" s="204"/>
      <c r="D311" s="205" t="s">
        <v>138</v>
      </c>
      <c r="E311" s="206" t="s">
        <v>21</v>
      </c>
      <c r="F311" s="207" t="s">
        <v>399</v>
      </c>
      <c r="G311" s="204"/>
      <c r="H311" s="206" t="s">
        <v>21</v>
      </c>
      <c r="I311" s="208"/>
      <c r="J311" s="204"/>
      <c r="K311" s="204"/>
      <c r="L311" s="209"/>
      <c r="M311" s="210"/>
      <c r="N311" s="211"/>
      <c r="O311" s="211"/>
      <c r="P311" s="211"/>
      <c r="Q311" s="211"/>
      <c r="R311" s="211"/>
      <c r="S311" s="211"/>
      <c r="T311" s="212"/>
      <c r="AT311" s="213" t="s">
        <v>138</v>
      </c>
      <c r="AU311" s="213" t="s">
        <v>82</v>
      </c>
      <c r="AV311" s="11" t="s">
        <v>80</v>
      </c>
      <c r="AW311" s="11" t="s">
        <v>36</v>
      </c>
      <c r="AX311" s="11" t="s">
        <v>72</v>
      </c>
      <c r="AY311" s="213" t="s">
        <v>129</v>
      </c>
    </row>
    <row r="312" spans="2:65" s="12" customFormat="1" ht="13.5">
      <c r="B312" s="214"/>
      <c r="C312" s="215"/>
      <c r="D312" s="205" t="s">
        <v>138</v>
      </c>
      <c r="E312" s="216" t="s">
        <v>21</v>
      </c>
      <c r="F312" s="217" t="s">
        <v>424</v>
      </c>
      <c r="G312" s="215"/>
      <c r="H312" s="218">
        <v>520</v>
      </c>
      <c r="I312" s="219"/>
      <c r="J312" s="215"/>
      <c r="K312" s="215"/>
      <c r="L312" s="220"/>
      <c r="M312" s="221"/>
      <c r="N312" s="222"/>
      <c r="O312" s="222"/>
      <c r="P312" s="222"/>
      <c r="Q312" s="222"/>
      <c r="R312" s="222"/>
      <c r="S312" s="222"/>
      <c r="T312" s="223"/>
      <c r="AT312" s="224" t="s">
        <v>138</v>
      </c>
      <c r="AU312" s="224" t="s">
        <v>82</v>
      </c>
      <c r="AV312" s="12" t="s">
        <v>82</v>
      </c>
      <c r="AW312" s="12" t="s">
        <v>36</v>
      </c>
      <c r="AX312" s="12" t="s">
        <v>80</v>
      </c>
      <c r="AY312" s="224" t="s">
        <v>129</v>
      </c>
    </row>
    <row r="313" spans="2:65" s="1" customFormat="1" ht="25.5" customHeight="1">
      <c r="B313" s="40"/>
      <c r="C313" s="191" t="s">
        <v>389</v>
      </c>
      <c r="D313" s="191" t="s">
        <v>131</v>
      </c>
      <c r="E313" s="192" t="s">
        <v>425</v>
      </c>
      <c r="F313" s="193" t="s">
        <v>426</v>
      </c>
      <c r="G313" s="194" t="s">
        <v>134</v>
      </c>
      <c r="H313" s="195">
        <v>260</v>
      </c>
      <c r="I313" s="196"/>
      <c r="J313" s="197">
        <f>ROUND(I313*H313,2)</f>
        <v>0</v>
      </c>
      <c r="K313" s="193" t="s">
        <v>135</v>
      </c>
      <c r="L313" s="60"/>
      <c r="M313" s="198" t="s">
        <v>21</v>
      </c>
      <c r="N313" s="199" t="s">
        <v>43</v>
      </c>
      <c r="O313" s="41"/>
      <c r="P313" s="200">
        <f>O313*H313</f>
        <v>0</v>
      </c>
      <c r="Q313" s="200">
        <v>0</v>
      </c>
      <c r="R313" s="200">
        <f>Q313*H313</f>
        <v>0</v>
      </c>
      <c r="S313" s="200">
        <v>0</v>
      </c>
      <c r="T313" s="201">
        <f>S313*H313</f>
        <v>0</v>
      </c>
      <c r="AR313" s="23" t="s">
        <v>136</v>
      </c>
      <c r="AT313" s="23" t="s">
        <v>131</v>
      </c>
      <c r="AU313" s="23" t="s">
        <v>82</v>
      </c>
      <c r="AY313" s="23" t="s">
        <v>129</v>
      </c>
      <c r="BE313" s="202">
        <f>IF(N313="základní",J313,0)</f>
        <v>0</v>
      </c>
      <c r="BF313" s="202">
        <f>IF(N313="snížená",J313,0)</f>
        <v>0</v>
      </c>
      <c r="BG313" s="202">
        <f>IF(N313="zákl. přenesená",J313,0)</f>
        <v>0</v>
      </c>
      <c r="BH313" s="202">
        <f>IF(N313="sníž. přenesená",J313,0)</f>
        <v>0</v>
      </c>
      <c r="BI313" s="202">
        <f>IF(N313="nulová",J313,0)</f>
        <v>0</v>
      </c>
      <c r="BJ313" s="23" t="s">
        <v>80</v>
      </c>
      <c r="BK313" s="202">
        <f>ROUND(I313*H313,2)</f>
        <v>0</v>
      </c>
      <c r="BL313" s="23" t="s">
        <v>136</v>
      </c>
      <c r="BM313" s="23" t="s">
        <v>427</v>
      </c>
    </row>
    <row r="314" spans="2:65" s="11" customFormat="1" ht="13.5">
      <c r="B314" s="203"/>
      <c r="C314" s="204"/>
      <c r="D314" s="205" t="s">
        <v>138</v>
      </c>
      <c r="E314" s="206" t="s">
        <v>21</v>
      </c>
      <c r="F314" s="207" t="s">
        <v>216</v>
      </c>
      <c r="G314" s="204"/>
      <c r="H314" s="206" t="s">
        <v>21</v>
      </c>
      <c r="I314" s="208"/>
      <c r="J314" s="204"/>
      <c r="K314" s="204"/>
      <c r="L314" s="209"/>
      <c r="M314" s="210"/>
      <c r="N314" s="211"/>
      <c r="O314" s="211"/>
      <c r="P314" s="211"/>
      <c r="Q314" s="211"/>
      <c r="R314" s="211"/>
      <c r="S314" s="211"/>
      <c r="T314" s="212"/>
      <c r="AT314" s="213" t="s">
        <v>138</v>
      </c>
      <c r="AU314" s="213" t="s">
        <v>82</v>
      </c>
      <c r="AV314" s="11" t="s">
        <v>80</v>
      </c>
      <c r="AW314" s="11" t="s">
        <v>36</v>
      </c>
      <c r="AX314" s="11" t="s">
        <v>72</v>
      </c>
      <c r="AY314" s="213" t="s">
        <v>129</v>
      </c>
    </row>
    <row r="315" spans="2:65" s="11" customFormat="1" ht="13.5">
      <c r="B315" s="203"/>
      <c r="C315" s="204"/>
      <c r="D315" s="205" t="s">
        <v>138</v>
      </c>
      <c r="E315" s="206" t="s">
        <v>21</v>
      </c>
      <c r="F315" s="207" t="s">
        <v>428</v>
      </c>
      <c r="G315" s="204"/>
      <c r="H315" s="206" t="s">
        <v>21</v>
      </c>
      <c r="I315" s="208"/>
      <c r="J315" s="204"/>
      <c r="K315" s="204"/>
      <c r="L315" s="209"/>
      <c r="M315" s="210"/>
      <c r="N315" s="211"/>
      <c r="O315" s="211"/>
      <c r="P315" s="211"/>
      <c r="Q315" s="211"/>
      <c r="R315" s="211"/>
      <c r="S315" s="211"/>
      <c r="T315" s="212"/>
      <c r="AT315" s="213" t="s">
        <v>138</v>
      </c>
      <c r="AU315" s="213" t="s">
        <v>82</v>
      </c>
      <c r="AV315" s="11" t="s">
        <v>80</v>
      </c>
      <c r="AW315" s="11" t="s">
        <v>36</v>
      </c>
      <c r="AX315" s="11" t="s">
        <v>72</v>
      </c>
      <c r="AY315" s="213" t="s">
        <v>129</v>
      </c>
    </row>
    <row r="316" spans="2:65" s="12" customFormat="1" ht="13.5">
      <c r="B316" s="214"/>
      <c r="C316" s="215"/>
      <c r="D316" s="205" t="s">
        <v>138</v>
      </c>
      <c r="E316" s="216" t="s">
        <v>21</v>
      </c>
      <c r="F316" s="217" t="s">
        <v>290</v>
      </c>
      <c r="G316" s="215"/>
      <c r="H316" s="218">
        <v>260</v>
      </c>
      <c r="I316" s="219"/>
      <c r="J316" s="215"/>
      <c r="K316" s="215"/>
      <c r="L316" s="220"/>
      <c r="M316" s="221"/>
      <c r="N316" s="222"/>
      <c r="O316" s="222"/>
      <c r="P316" s="222"/>
      <c r="Q316" s="222"/>
      <c r="R316" s="222"/>
      <c r="S316" s="222"/>
      <c r="T316" s="223"/>
      <c r="AT316" s="224" t="s">
        <v>138</v>
      </c>
      <c r="AU316" s="224" t="s">
        <v>82</v>
      </c>
      <c r="AV316" s="12" t="s">
        <v>82</v>
      </c>
      <c r="AW316" s="12" t="s">
        <v>36</v>
      </c>
      <c r="AX316" s="12" t="s">
        <v>80</v>
      </c>
      <c r="AY316" s="224" t="s">
        <v>129</v>
      </c>
    </row>
    <row r="317" spans="2:65" s="1" customFormat="1" ht="25.5" customHeight="1">
      <c r="B317" s="40"/>
      <c r="C317" s="191" t="s">
        <v>429</v>
      </c>
      <c r="D317" s="191" t="s">
        <v>131</v>
      </c>
      <c r="E317" s="192" t="s">
        <v>430</v>
      </c>
      <c r="F317" s="193" t="s">
        <v>431</v>
      </c>
      <c r="G317" s="194" t="s">
        <v>134</v>
      </c>
      <c r="H317" s="195">
        <v>260</v>
      </c>
      <c r="I317" s="196"/>
      <c r="J317" s="197">
        <f>ROUND(I317*H317,2)</f>
        <v>0</v>
      </c>
      <c r="K317" s="193" t="s">
        <v>135</v>
      </c>
      <c r="L317" s="60"/>
      <c r="M317" s="198" t="s">
        <v>21</v>
      </c>
      <c r="N317" s="199" t="s">
        <v>43</v>
      </c>
      <c r="O317" s="41"/>
      <c r="P317" s="200">
        <f>O317*H317</f>
        <v>0</v>
      </c>
      <c r="Q317" s="200">
        <v>0</v>
      </c>
      <c r="R317" s="200">
        <f>Q317*H317</f>
        <v>0</v>
      </c>
      <c r="S317" s="200">
        <v>0</v>
      </c>
      <c r="T317" s="201">
        <f>S317*H317</f>
        <v>0</v>
      </c>
      <c r="AR317" s="23" t="s">
        <v>136</v>
      </c>
      <c r="AT317" s="23" t="s">
        <v>131</v>
      </c>
      <c r="AU317" s="23" t="s">
        <v>82</v>
      </c>
      <c r="AY317" s="23" t="s">
        <v>129</v>
      </c>
      <c r="BE317" s="202">
        <f>IF(N317="základní",J317,0)</f>
        <v>0</v>
      </c>
      <c r="BF317" s="202">
        <f>IF(N317="snížená",J317,0)</f>
        <v>0</v>
      </c>
      <c r="BG317" s="202">
        <f>IF(N317="zákl. přenesená",J317,0)</f>
        <v>0</v>
      </c>
      <c r="BH317" s="202">
        <f>IF(N317="sníž. přenesená",J317,0)</f>
        <v>0</v>
      </c>
      <c r="BI317" s="202">
        <f>IF(N317="nulová",J317,0)</f>
        <v>0</v>
      </c>
      <c r="BJ317" s="23" t="s">
        <v>80</v>
      </c>
      <c r="BK317" s="202">
        <f>ROUND(I317*H317,2)</f>
        <v>0</v>
      </c>
      <c r="BL317" s="23" t="s">
        <v>136</v>
      </c>
      <c r="BM317" s="23" t="s">
        <v>432</v>
      </c>
    </row>
    <row r="318" spans="2:65" s="11" customFormat="1" ht="13.5">
      <c r="B318" s="203"/>
      <c r="C318" s="204"/>
      <c r="D318" s="205" t="s">
        <v>138</v>
      </c>
      <c r="E318" s="206" t="s">
        <v>21</v>
      </c>
      <c r="F318" s="207" t="s">
        <v>216</v>
      </c>
      <c r="G318" s="204"/>
      <c r="H318" s="206" t="s">
        <v>21</v>
      </c>
      <c r="I318" s="208"/>
      <c r="J318" s="204"/>
      <c r="K318" s="204"/>
      <c r="L318" s="209"/>
      <c r="M318" s="210"/>
      <c r="N318" s="211"/>
      <c r="O318" s="211"/>
      <c r="P318" s="211"/>
      <c r="Q318" s="211"/>
      <c r="R318" s="211"/>
      <c r="S318" s="211"/>
      <c r="T318" s="212"/>
      <c r="AT318" s="213" t="s">
        <v>138</v>
      </c>
      <c r="AU318" s="213" t="s">
        <v>82</v>
      </c>
      <c r="AV318" s="11" t="s">
        <v>80</v>
      </c>
      <c r="AW318" s="11" t="s">
        <v>36</v>
      </c>
      <c r="AX318" s="11" t="s">
        <v>72</v>
      </c>
      <c r="AY318" s="213" t="s">
        <v>129</v>
      </c>
    </row>
    <row r="319" spans="2:65" s="11" customFormat="1" ht="13.5">
      <c r="B319" s="203"/>
      <c r="C319" s="204"/>
      <c r="D319" s="205" t="s">
        <v>138</v>
      </c>
      <c r="E319" s="206" t="s">
        <v>21</v>
      </c>
      <c r="F319" s="207" t="s">
        <v>433</v>
      </c>
      <c r="G319" s="204"/>
      <c r="H319" s="206" t="s">
        <v>21</v>
      </c>
      <c r="I319" s="208"/>
      <c r="J319" s="204"/>
      <c r="K319" s="204"/>
      <c r="L319" s="209"/>
      <c r="M319" s="210"/>
      <c r="N319" s="211"/>
      <c r="O319" s="211"/>
      <c r="P319" s="211"/>
      <c r="Q319" s="211"/>
      <c r="R319" s="211"/>
      <c r="S319" s="211"/>
      <c r="T319" s="212"/>
      <c r="AT319" s="213" t="s">
        <v>138</v>
      </c>
      <c r="AU319" s="213" t="s">
        <v>82</v>
      </c>
      <c r="AV319" s="11" t="s">
        <v>80</v>
      </c>
      <c r="AW319" s="11" t="s">
        <v>36</v>
      </c>
      <c r="AX319" s="11" t="s">
        <v>72</v>
      </c>
      <c r="AY319" s="213" t="s">
        <v>129</v>
      </c>
    </row>
    <row r="320" spans="2:65" s="12" customFormat="1" ht="13.5">
      <c r="B320" s="214"/>
      <c r="C320" s="215"/>
      <c r="D320" s="205" t="s">
        <v>138</v>
      </c>
      <c r="E320" s="216" t="s">
        <v>21</v>
      </c>
      <c r="F320" s="217" t="s">
        <v>290</v>
      </c>
      <c r="G320" s="215"/>
      <c r="H320" s="218">
        <v>260</v>
      </c>
      <c r="I320" s="219"/>
      <c r="J320" s="215"/>
      <c r="K320" s="215"/>
      <c r="L320" s="220"/>
      <c r="M320" s="221"/>
      <c r="N320" s="222"/>
      <c r="O320" s="222"/>
      <c r="P320" s="222"/>
      <c r="Q320" s="222"/>
      <c r="R320" s="222"/>
      <c r="S320" s="222"/>
      <c r="T320" s="223"/>
      <c r="AT320" s="224" t="s">
        <v>138</v>
      </c>
      <c r="AU320" s="224" t="s">
        <v>82</v>
      </c>
      <c r="AV320" s="12" t="s">
        <v>82</v>
      </c>
      <c r="AW320" s="12" t="s">
        <v>36</v>
      </c>
      <c r="AX320" s="12" t="s">
        <v>80</v>
      </c>
      <c r="AY320" s="224" t="s">
        <v>129</v>
      </c>
    </row>
    <row r="321" spans="2:65" s="1" customFormat="1" ht="25.5" customHeight="1">
      <c r="B321" s="40"/>
      <c r="C321" s="191" t="s">
        <v>434</v>
      </c>
      <c r="D321" s="191" t="s">
        <v>131</v>
      </c>
      <c r="E321" s="192" t="s">
        <v>435</v>
      </c>
      <c r="F321" s="193" t="s">
        <v>436</v>
      </c>
      <c r="G321" s="194" t="s">
        <v>134</v>
      </c>
      <c r="H321" s="195">
        <v>18</v>
      </c>
      <c r="I321" s="196"/>
      <c r="J321" s="197">
        <f>ROUND(I321*H321,2)</f>
        <v>0</v>
      </c>
      <c r="K321" s="193" t="s">
        <v>135</v>
      </c>
      <c r="L321" s="60"/>
      <c r="M321" s="198" t="s">
        <v>21</v>
      </c>
      <c r="N321" s="199" t="s">
        <v>43</v>
      </c>
      <c r="O321" s="41"/>
      <c r="P321" s="200">
        <f>O321*H321</f>
        <v>0</v>
      </c>
      <c r="Q321" s="200">
        <v>0.1837</v>
      </c>
      <c r="R321" s="200">
        <f>Q321*H321</f>
        <v>3.3066</v>
      </c>
      <c r="S321" s="200">
        <v>0</v>
      </c>
      <c r="T321" s="201">
        <f>S321*H321</f>
        <v>0</v>
      </c>
      <c r="AR321" s="23" t="s">
        <v>136</v>
      </c>
      <c r="AT321" s="23" t="s">
        <v>131</v>
      </c>
      <c r="AU321" s="23" t="s">
        <v>82</v>
      </c>
      <c r="AY321" s="23" t="s">
        <v>129</v>
      </c>
      <c r="BE321" s="202">
        <f>IF(N321="základní",J321,0)</f>
        <v>0</v>
      </c>
      <c r="BF321" s="202">
        <f>IF(N321="snížená",J321,0)</f>
        <v>0</v>
      </c>
      <c r="BG321" s="202">
        <f>IF(N321="zákl. přenesená",J321,0)</f>
        <v>0</v>
      </c>
      <c r="BH321" s="202">
        <f>IF(N321="sníž. přenesená",J321,0)</f>
        <v>0</v>
      </c>
      <c r="BI321" s="202">
        <f>IF(N321="nulová",J321,0)</f>
        <v>0</v>
      </c>
      <c r="BJ321" s="23" t="s">
        <v>80</v>
      </c>
      <c r="BK321" s="202">
        <f>ROUND(I321*H321,2)</f>
        <v>0</v>
      </c>
      <c r="BL321" s="23" t="s">
        <v>136</v>
      </c>
      <c r="BM321" s="23" t="s">
        <v>437</v>
      </c>
    </row>
    <row r="322" spans="2:65" s="11" customFormat="1" ht="13.5">
      <c r="B322" s="203"/>
      <c r="C322" s="204"/>
      <c r="D322" s="205" t="s">
        <v>138</v>
      </c>
      <c r="E322" s="206" t="s">
        <v>21</v>
      </c>
      <c r="F322" s="207" t="s">
        <v>438</v>
      </c>
      <c r="G322" s="204"/>
      <c r="H322" s="206" t="s">
        <v>21</v>
      </c>
      <c r="I322" s="208"/>
      <c r="J322" s="204"/>
      <c r="K322" s="204"/>
      <c r="L322" s="209"/>
      <c r="M322" s="210"/>
      <c r="N322" s="211"/>
      <c r="O322" s="211"/>
      <c r="P322" s="211"/>
      <c r="Q322" s="211"/>
      <c r="R322" s="211"/>
      <c r="S322" s="211"/>
      <c r="T322" s="212"/>
      <c r="AT322" s="213" t="s">
        <v>138</v>
      </c>
      <c r="AU322" s="213" t="s">
        <v>82</v>
      </c>
      <c r="AV322" s="11" t="s">
        <v>80</v>
      </c>
      <c r="AW322" s="11" t="s">
        <v>36</v>
      </c>
      <c r="AX322" s="11" t="s">
        <v>72</v>
      </c>
      <c r="AY322" s="213" t="s">
        <v>129</v>
      </c>
    </row>
    <row r="323" spans="2:65" s="12" customFormat="1" ht="13.5">
      <c r="B323" s="214"/>
      <c r="C323" s="215"/>
      <c r="D323" s="205" t="s">
        <v>138</v>
      </c>
      <c r="E323" s="216" t="s">
        <v>21</v>
      </c>
      <c r="F323" s="217" t="s">
        <v>237</v>
      </c>
      <c r="G323" s="215"/>
      <c r="H323" s="218">
        <v>18</v>
      </c>
      <c r="I323" s="219"/>
      <c r="J323" s="215"/>
      <c r="K323" s="215"/>
      <c r="L323" s="220"/>
      <c r="M323" s="221"/>
      <c r="N323" s="222"/>
      <c r="O323" s="222"/>
      <c r="P323" s="222"/>
      <c r="Q323" s="222"/>
      <c r="R323" s="222"/>
      <c r="S323" s="222"/>
      <c r="T323" s="223"/>
      <c r="AT323" s="224" t="s">
        <v>138</v>
      </c>
      <c r="AU323" s="224" t="s">
        <v>82</v>
      </c>
      <c r="AV323" s="12" t="s">
        <v>82</v>
      </c>
      <c r="AW323" s="12" t="s">
        <v>36</v>
      </c>
      <c r="AX323" s="12" t="s">
        <v>80</v>
      </c>
      <c r="AY323" s="224" t="s">
        <v>129</v>
      </c>
    </row>
    <row r="324" spans="2:65" s="1" customFormat="1" ht="16.5" customHeight="1">
      <c r="B324" s="40"/>
      <c r="C324" s="236" t="s">
        <v>439</v>
      </c>
      <c r="D324" s="236" t="s">
        <v>279</v>
      </c>
      <c r="E324" s="237" t="s">
        <v>440</v>
      </c>
      <c r="F324" s="238" t="s">
        <v>441</v>
      </c>
      <c r="G324" s="239" t="s">
        <v>259</v>
      </c>
      <c r="H324" s="240">
        <v>0.441</v>
      </c>
      <c r="I324" s="241"/>
      <c r="J324" s="242">
        <f>ROUND(I324*H324,2)</f>
        <v>0</v>
      </c>
      <c r="K324" s="238" t="s">
        <v>135</v>
      </c>
      <c r="L324" s="243"/>
      <c r="M324" s="244" t="s">
        <v>21</v>
      </c>
      <c r="N324" s="245" t="s">
        <v>43</v>
      </c>
      <c r="O324" s="41"/>
      <c r="P324" s="200">
        <f>O324*H324</f>
        <v>0</v>
      </c>
      <c r="Q324" s="200">
        <v>1</v>
      </c>
      <c r="R324" s="200">
        <f>Q324*H324</f>
        <v>0.441</v>
      </c>
      <c r="S324" s="200">
        <v>0</v>
      </c>
      <c r="T324" s="201">
        <f>S324*H324</f>
        <v>0</v>
      </c>
      <c r="AR324" s="23" t="s">
        <v>173</v>
      </c>
      <c r="AT324" s="23" t="s">
        <v>279</v>
      </c>
      <c r="AU324" s="23" t="s">
        <v>82</v>
      </c>
      <c r="AY324" s="23" t="s">
        <v>129</v>
      </c>
      <c r="BE324" s="202">
        <f>IF(N324="základní",J324,0)</f>
        <v>0</v>
      </c>
      <c r="BF324" s="202">
        <f>IF(N324="snížená",J324,0)</f>
        <v>0</v>
      </c>
      <c r="BG324" s="202">
        <f>IF(N324="zákl. přenesená",J324,0)</f>
        <v>0</v>
      </c>
      <c r="BH324" s="202">
        <f>IF(N324="sníž. přenesená",J324,0)</f>
        <v>0</v>
      </c>
      <c r="BI324" s="202">
        <f>IF(N324="nulová",J324,0)</f>
        <v>0</v>
      </c>
      <c r="BJ324" s="23" t="s">
        <v>80</v>
      </c>
      <c r="BK324" s="202">
        <f>ROUND(I324*H324,2)</f>
        <v>0</v>
      </c>
      <c r="BL324" s="23" t="s">
        <v>136</v>
      </c>
      <c r="BM324" s="23" t="s">
        <v>442</v>
      </c>
    </row>
    <row r="325" spans="2:65" s="1" customFormat="1" ht="27">
      <c r="B325" s="40"/>
      <c r="C325" s="62"/>
      <c r="D325" s="205" t="s">
        <v>443</v>
      </c>
      <c r="E325" s="62"/>
      <c r="F325" s="246" t="s">
        <v>444</v>
      </c>
      <c r="G325" s="62"/>
      <c r="H325" s="62"/>
      <c r="I325" s="162"/>
      <c r="J325" s="62"/>
      <c r="K325" s="62"/>
      <c r="L325" s="60"/>
      <c r="M325" s="247"/>
      <c r="N325" s="41"/>
      <c r="O325" s="41"/>
      <c r="P325" s="41"/>
      <c r="Q325" s="41"/>
      <c r="R325" s="41"/>
      <c r="S325" s="41"/>
      <c r="T325" s="77"/>
      <c r="AT325" s="23" t="s">
        <v>443</v>
      </c>
      <c r="AU325" s="23" t="s">
        <v>82</v>
      </c>
    </row>
    <row r="326" spans="2:65" s="11" customFormat="1" ht="13.5">
      <c r="B326" s="203"/>
      <c r="C326" s="204"/>
      <c r="D326" s="205" t="s">
        <v>138</v>
      </c>
      <c r="E326" s="206" t="s">
        <v>21</v>
      </c>
      <c r="F326" s="207" t="s">
        <v>445</v>
      </c>
      <c r="G326" s="204"/>
      <c r="H326" s="206" t="s">
        <v>21</v>
      </c>
      <c r="I326" s="208"/>
      <c r="J326" s="204"/>
      <c r="K326" s="204"/>
      <c r="L326" s="209"/>
      <c r="M326" s="210"/>
      <c r="N326" s="211"/>
      <c r="O326" s="211"/>
      <c r="P326" s="211"/>
      <c r="Q326" s="211"/>
      <c r="R326" s="211"/>
      <c r="S326" s="211"/>
      <c r="T326" s="212"/>
      <c r="AT326" s="213" t="s">
        <v>138</v>
      </c>
      <c r="AU326" s="213" t="s">
        <v>82</v>
      </c>
      <c r="AV326" s="11" t="s">
        <v>80</v>
      </c>
      <c r="AW326" s="11" t="s">
        <v>36</v>
      </c>
      <c r="AX326" s="11" t="s">
        <v>72</v>
      </c>
      <c r="AY326" s="213" t="s">
        <v>129</v>
      </c>
    </row>
    <row r="327" spans="2:65" s="12" customFormat="1" ht="13.5">
      <c r="B327" s="214"/>
      <c r="C327" s="215"/>
      <c r="D327" s="205" t="s">
        <v>138</v>
      </c>
      <c r="E327" s="216" t="s">
        <v>21</v>
      </c>
      <c r="F327" s="217" t="s">
        <v>446</v>
      </c>
      <c r="G327" s="215"/>
      <c r="H327" s="218">
        <v>0.441</v>
      </c>
      <c r="I327" s="219"/>
      <c r="J327" s="215"/>
      <c r="K327" s="215"/>
      <c r="L327" s="220"/>
      <c r="M327" s="221"/>
      <c r="N327" s="222"/>
      <c r="O327" s="222"/>
      <c r="P327" s="222"/>
      <c r="Q327" s="222"/>
      <c r="R327" s="222"/>
      <c r="S327" s="222"/>
      <c r="T327" s="223"/>
      <c r="AT327" s="224" t="s">
        <v>138</v>
      </c>
      <c r="AU327" s="224" t="s">
        <v>82</v>
      </c>
      <c r="AV327" s="12" t="s">
        <v>82</v>
      </c>
      <c r="AW327" s="12" t="s">
        <v>36</v>
      </c>
      <c r="AX327" s="12" t="s">
        <v>80</v>
      </c>
      <c r="AY327" s="224" t="s">
        <v>129</v>
      </c>
    </row>
    <row r="328" spans="2:65" s="1" customFormat="1" ht="25.5" customHeight="1">
      <c r="B328" s="40"/>
      <c r="C328" s="191" t="s">
        <v>447</v>
      </c>
      <c r="D328" s="191" t="s">
        <v>131</v>
      </c>
      <c r="E328" s="192" t="s">
        <v>448</v>
      </c>
      <c r="F328" s="193" t="s">
        <v>449</v>
      </c>
      <c r="G328" s="194" t="s">
        <v>134</v>
      </c>
      <c r="H328" s="195">
        <v>240</v>
      </c>
      <c r="I328" s="196"/>
      <c r="J328" s="197">
        <f>ROUND(I328*H328,2)</f>
        <v>0</v>
      </c>
      <c r="K328" s="193" t="s">
        <v>135</v>
      </c>
      <c r="L328" s="60"/>
      <c r="M328" s="198" t="s">
        <v>21</v>
      </c>
      <c r="N328" s="199" t="s">
        <v>43</v>
      </c>
      <c r="O328" s="41"/>
      <c r="P328" s="200">
        <f>O328*H328</f>
        <v>0</v>
      </c>
      <c r="Q328" s="200">
        <v>8.4250000000000005E-2</v>
      </c>
      <c r="R328" s="200">
        <f>Q328*H328</f>
        <v>20.220000000000002</v>
      </c>
      <c r="S328" s="200">
        <v>0</v>
      </c>
      <c r="T328" s="201">
        <f>S328*H328</f>
        <v>0</v>
      </c>
      <c r="AR328" s="23" t="s">
        <v>136</v>
      </c>
      <c r="AT328" s="23" t="s">
        <v>131</v>
      </c>
      <c r="AU328" s="23" t="s">
        <v>82</v>
      </c>
      <c r="AY328" s="23" t="s">
        <v>129</v>
      </c>
      <c r="BE328" s="202">
        <f>IF(N328="základní",J328,0)</f>
        <v>0</v>
      </c>
      <c r="BF328" s="202">
        <f>IF(N328="snížená",J328,0)</f>
        <v>0</v>
      </c>
      <c r="BG328" s="202">
        <f>IF(N328="zákl. přenesená",J328,0)</f>
        <v>0</v>
      </c>
      <c r="BH328" s="202">
        <f>IF(N328="sníž. přenesená",J328,0)</f>
        <v>0</v>
      </c>
      <c r="BI328" s="202">
        <f>IF(N328="nulová",J328,0)</f>
        <v>0</v>
      </c>
      <c r="BJ328" s="23" t="s">
        <v>80</v>
      </c>
      <c r="BK328" s="202">
        <f>ROUND(I328*H328,2)</f>
        <v>0</v>
      </c>
      <c r="BL328" s="23" t="s">
        <v>136</v>
      </c>
      <c r="BM328" s="23" t="s">
        <v>450</v>
      </c>
    </row>
    <row r="329" spans="2:65" s="11" customFormat="1" ht="13.5">
      <c r="B329" s="203"/>
      <c r="C329" s="204"/>
      <c r="D329" s="205" t="s">
        <v>138</v>
      </c>
      <c r="E329" s="206" t="s">
        <v>21</v>
      </c>
      <c r="F329" s="207" t="s">
        <v>151</v>
      </c>
      <c r="G329" s="204"/>
      <c r="H329" s="206" t="s">
        <v>21</v>
      </c>
      <c r="I329" s="208"/>
      <c r="J329" s="204"/>
      <c r="K329" s="204"/>
      <c r="L329" s="209"/>
      <c r="M329" s="210"/>
      <c r="N329" s="211"/>
      <c r="O329" s="211"/>
      <c r="P329" s="211"/>
      <c r="Q329" s="211"/>
      <c r="R329" s="211"/>
      <c r="S329" s="211"/>
      <c r="T329" s="212"/>
      <c r="AT329" s="213" t="s">
        <v>138</v>
      </c>
      <c r="AU329" s="213" t="s">
        <v>82</v>
      </c>
      <c r="AV329" s="11" t="s">
        <v>80</v>
      </c>
      <c r="AW329" s="11" t="s">
        <v>36</v>
      </c>
      <c r="AX329" s="11" t="s">
        <v>72</v>
      </c>
      <c r="AY329" s="213" t="s">
        <v>129</v>
      </c>
    </row>
    <row r="330" spans="2:65" s="11" customFormat="1" ht="13.5">
      <c r="B330" s="203"/>
      <c r="C330" s="204"/>
      <c r="D330" s="205" t="s">
        <v>138</v>
      </c>
      <c r="E330" s="206" t="s">
        <v>21</v>
      </c>
      <c r="F330" s="207" t="s">
        <v>451</v>
      </c>
      <c r="G330" s="204"/>
      <c r="H330" s="206" t="s">
        <v>21</v>
      </c>
      <c r="I330" s="208"/>
      <c r="J330" s="204"/>
      <c r="K330" s="204"/>
      <c r="L330" s="209"/>
      <c r="M330" s="210"/>
      <c r="N330" s="211"/>
      <c r="O330" s="211"/>
      <c r="P330" s="211"/>
      <c r="Q330" s="211"/>
      <c r="R330" s="211"/>
      <c r="S330" s="211"/>
      <c r="T330" s="212"/>
      <c r="AT330" s="213" t="s">
        <v>138</v>
      </c>
      <c r="AU330" s="213" t="s">
        <v>82</v>
      </c>
      <c r="AV330" s="11" t="s">
        <v>80</v>
      </c>
      <c r="AW330" s="11" t="s">
        <v>36</v>
      </c>
      <c r="AX330" s="11" t="s">
        <v>72</v>
      </c>
      <c r="AY330" s="213" t="s">
        <v>129</v>
      </c>
    </row>
    <row r="331" spans="2:65" s="12" customFormat="1" ht="13.5">
      <c r="B331" s="214"/>
      <c r="C331" s="215"/>
      <c r="D331" s="205" t="s">
        <v>138</v>
      </c>
      <c r="E331" s="216" t="s">
        <v>21</v>
      </c>
      <c r="F331" s="217" t="s">
        <v>395</v>
      </c>
      <c r="G331" s="215"/>
      <c r="H331" s="218">
        <v>210</v>
      </c>
      <c r="I331" s="219"/>
      <c r="J331" s="215"/>
      <c r="K331" s="215"/>
      <c r="L331" s="220"/>
      <c r="M331" s="221"/>
      <c r="N331" s="222"/>
      <c r="O331" s="222"/>
      <c r="P331" s="222"/>
      <c r="Q331" s="222"/>
      <c r="R331" s="222"/>
      <c r="S331" s="222"/>
      <c r="T331" s="223"/>
      <c r="AT331" s="224" t="s">
        <v>138</v>
      </c>
      <c r="AU331" s="224" t="s">
        <v>82</v>
      </c>
      <c r="AV331" s="12" t="s">
        <v>82</v>
      </c>
      <c r="AW331" s="12" t="s">
        <v>36</v>
      </c>
      <c r="AX331" s="12" t="s">
        <v>72</v>
      </c>
      <c r="AY331" s="224" t="s">
        <v>129</v>
      </c>
    </row>
    <row r="332" spans="2:65" s="11" customFormat="1" ht="13.5">
      <c r="B332" s="203"/>
      <c r="C332" s="204"/>
      <c r="D332" s="205" t="s">
        <v>138</v>
      </c>
      <c r="E332" s="206" t="s">
        <v>21</v>
      </c>
      <c r="F332" s="207" t="s">
        <v>452</v>
      </c>
      <c r="G332" s="204"/>
      <c r="H332" s="206" t="s">
        <v>21</v>
      </c>
      <c r="I332" s="208"/>
      <c r="J332" s="204"/>
      <c r="K332" s="204"/>
      <c r="L332" s="209"/>
      <c r="M332" s="210"/>
      <c r="N332" s="211"/>
      <c r="O332" s="211"/>
      <c r="P332" s="211"/>
      <c r="Q332" s="211"/>
      <c r="R332" s="211"/>
      <c r="S332" s="211"/>
      <c r="T332" s="212"/>
      <c r="AT332" s="213" t="s">
        <v>138</v>
      </c>
      <c r="AU332" s="213" t="s">
        <v>82</v>
      </c>
      <c r="AV332" s="11" t="s">
        <v>80</v>
      </c>
      <c r="AW332" s="11" t="s">
        <v>36</v>
      </c>
      <c r="AX332" s="11" t="s">
        <v>72</v>
      </c>
      <c r="AY332" s="213" t="s">
        <v>129</v>
      </c>
    </row>
    <row r="333" spans="2:65" s="12" customFormat="1" ht="13.5">
      <c r="B333" s="214"/>
      <c r="C333" s="215"/>
      <c r="D333" s="205" t="s">
        <v>138</v>
      </c>
      <c r="E333" s="216" t="s">
        <v>21</v>
      </c>
      <c r="F333" s="217" t="s">
        <v>136</v>
      </c>
      <c r="G333" s="215"/>
      <c r="H333" s="218">
        <v>4</v>
      </c>
      <c r="I333" s="219"/>
      <c r="J333" s="215"/>
      <c r="K333" s="215"/>
      <c r="L333" s="220"/>
      <c r="M333" s="221"/>
      <c r="N333" s="222"/>
      <c r="O333" s="222"/>
      <c r="P333" s="222"/>
      <c r="Q333" s="222"/>
      <c r="R333" s="222"/>
      <c r="S333" s="222"/>
      <c r="T333" s="223"/>
      <c r="AT333" s="224" t="s">
        <v>138</v>
      </c>
      <c r="AU333" s="224" t="s">
        <v>82</v>
      </c>
      <c r="AV333" s="12" t="s">
        <v>82</v>
      </c>
      <c r="AW333" s="12" t="s">
        <v>36</v>
      </c>
      <c r="AX333" s="12" t="s">
        <v>72</v>
      </c>
      <c r="AY333" s="224" t="s">
        <v>129</v>
      </c>
    </row>
    <row r="334" spans="2:65" s="11" customFormat="1" ht="13.5">
      <c r="B334" s="203"/>
      <c r="C334" s="204"/>
      <c r="D334" s="205" t="s">
        <v>138</v>
      </c>
      <c r="E334" s="206" t="s">
        <v>21</v>
      </c>
      <c r="F334" s="207" t="s">
        <v>453</v>
      </c>
      <c r="G334" s="204"/>
      <c r="H334" s="206" t="s">
        <v>21</v>
      </c>
      <c r="I334" s="208"/>
      <c r="J334" s="204"/>
      <c r="K334" s="204"/>
      <c r="L334" s="209"/>
      <c r="M334" s="210"/>
      <c r="N334" s="211"/>
      <c r="O334" s="211"/>
      <c r="P334" s="211"/>
      <c r="Q334" s="211"/>
      <c r="R334" s="211"/>
      <c r="S334" s="211"/>
      <c r="T334" s="212"/>
      <c r="AT334" s="213" t="s">
        <v>138</v>
      </c>
      <c r="AU334" s="213" t="s">
        <v>82</v>
      </c>
      <c r="AV334" s="11" t="s">
        <v>80</v>
      </c>
      <c r="AW334" s="11" t="s">
        <v>36</v>
      </c>
      <c r="AX334" s="11" t="s">
        <v>72</v>
      </c>
      <c r="AY334" s="213" t="s">
        <v>129</v>
      </c>
    </row>
    <row r="335" spans="2:65" s="11" customFormat="1" ht="13.5">
      <c r="B335" s="203"/>
      <c r="C335" s="204"/>
      <c r="D335" s="205" t="s">
        <v>138</v>
      </c>
      <c r="E335" s="206" t="s">
        <v>21</v>
      </c>
      <c r="F335" s="207" t="s">
        <v>454</v>
      </c>
      <c r="G335" s="204"/>
      <c r="H335" s="206" t="s">
        <v>21</v>
      </c>
      <c r="I335" s="208"/>
      <c r="J335" s="204"/>
      <c r="K335" s="204"/>
      <c r="L335" s="209"/>
      <c r="M335" s="210"/>
      <c r="N335" s="211"/>
      <c r="O335" s="211"/>
      <c r="P335" s="211"/>
      <c r="Q335" s="211"/>
      <c r="R335" s="211"/>
      <c r="S335" s="211"/>
      <c r="T335" s="212"/>
      <c r="AT335" s="213" t="s">
        <v>138</v>
      </c>
      <c r="AU335" s="213" t="s">
        <v>82</v>
      </c>
      <c r="AV335" s="11" t="s">
        <v>80</v>
      </c>
      <c r="AW335" s="11" t="s">
        <v>36</v>
      </c>
      <c r="AX335" s="11" t="s">
        <v>72</v>
      </c>
      <c r="AY335" s="213" t="s">
        <v>129</v>
      </c>
    </row>
    <row r="336" spans="2:65" s="12" customFormat="1" ht="13.5">
      <c r="B336" s="214"/>
      <c r="C336" s="215"/>
      <c r="D336" s="205" t="s">
        <v>138</v>
      </c>
      <c r="E336" s="216" t="s">
        <v>21</v>
      </c>
      <c r="F336" s="217" t="s">
        <v>286</v>
      </c>
      <c r="G336" s="215"/>
      <c r="H336" s="218">
        <v>26</v>
      </c>
      <c r="I336" s="219"/>
      <c r="J336" s="215"/>
      <c r="K336" s="215"/>
      <c r="L336" s="220"/>
      <c r="M336" s="221"/>
      <c r="N336" s="222"/>
      <c r="O336" s="222"/>
      <c r="P336" s="222"/>
      <c r="Q336" s="222"/>
      <c r="R336" s="222"/>
      <c r="S336" s="222"/>
      <c r="T336" s="223"/>
      <c r="AT336" s="224" t="s">
        <v>138</v>
      </c>
      <c r="AU336" s="224" t="s">
        <v>82</v>
      </c>
      <c r="AV336" s="12" t="s">
        <v>82</v>
      </c>
      <c r="AW336" s="12" t="s">
        <v>36</v>
      </c>
      <c r="AX336" s="12" t="s">
        <v>72</v>
      </c>
      <c r="AY336" s="224" t="s">
        <v>129</v>
      </c>
    </row>
    <row r="337" spans="2:65" s="13" customFormat="1" ht="13.5">
      <c r="B337" s="225"/>
      <c r="C337" s="226"/>
      <c r="D337" s="205" t="s">
        <v>138</v>
      </c>
      <c r="E337" s="227" t="s">
        <v>21</v>
      </c>
      <c r="F337" s="228" t="s">
        <v>155</v>
      </c>
      <c r="G337" s="226"/>
      <c r="H337" s="229">
        <v>240</v>
      </c>
      <c r="I337" s="230"/>
      <c r="J337" s="226"/>
      <c r="K337" s="226"/>
      <c r="L337" s="231"/>
      <c r="M337" s="232"/>
      <c r="N337" s="233"/>
      <c r="O337" s="233"/>
      <c r="P337" s="233"/>
      <c r="Q337" s="233"/>
      <c r="R337" s="233"/>
      <c r="S337" s="233"/>
      <c r="T337" s="234"/>
      <c r="AT337" s="235" t="s">
        <v>138</v>
      </c>
      <c r="AU337" s="235" t="s">
        <v>82</v>
      </c>
      <c r="AV337" s="13" t="s">
        <v>136</v>
      </c>
      <c r="AW337" s="13" t="s">
        <v>36</v>
      </c>
      <c r="AX337" s="13" t="s">
        <v>80</v>
      </c>
      <c r="AY337" s="235" t="s">
        <v>129</v>
      </c>
    </row>
    <row r="338" spans="2:65" s="1" customFormat="1" ht="16.5" customHeight="1">
      <c r="B338" s="40"/>
      <c r="C338" s="236" t="s">
        <v>455</v>
      </c>
      <c r="D338" s="236" t="s">
        <v>279</v>
      </c>
      <c r="E338" s="237" t="s">
        <v>456</v>
      </c>
      <c r="F338" s="238" t="s">
        <v>457</v>
      </c>
      <c r="G338" s="239" t="s">
        <v>134</v>
      </c>
      <c r="H338" s="240">
        <v>219.50399999999999</v>
      </c>
      <c r="I338" s="241"/>
      <c r="J338" s="242">
        <f>ROUND(I338*H338,2)</f>
        <v>0</v>
      </c>
      <c r="K338" s="238" t="s">
        <v>135</v>
      </c>
      <c r="L338" s="243"/>
      <c r="M338" s="244" t="s">
        <v>21</v>
      </c>
      <c r="N338" s="245" t="s">
        <v>43</v>
      </c>
      <c r="O338" s="41"/>
      <c r="P338" s="200">
        <f>O338*H338</f>
        <v>0</v>
      </c>
      <c r="Q338" s="200">
        <v>0.18</v>
      </c>
      <c r="R338" s="200">
        <f>Q338*H338</f>
        <v>39.510719999999999</v>
      </c>
      <c r="S338" s="200">
        <v>0</v>
      </c>
      <c r="T338" s="201">
        <f>S338*H338</f>
        <v>0</v>
      </c>
      <c r="AR338" s="23" t="s">
        <v>173</v>
      </c>
      <c r="AT338" s="23" t="s">
        <v>279</v>
      </c>
      <c r="AU338" s="23" t="s">
        <v>82</v>
      </c>
      <c r="AY338" s="23" t="s">
        <v>129</v>
      </c>
      <c r="BE338" s="202">
        <f>IF(N338="základní",J338,0)</f>
        <v>0</v>
      </c>
      <c r="BF338" s="202">
        <f>IF(N338="snížená",J338,0)</f>
        <v>0</v>
      </c>
      <c r="BG338" s="202">
        <f>IF(N338="zákl. přenesená",J338,0)</f>
        <v>0</v>
      </c>
      <c r="BH338" s="202">
        <f>IF(N338="sníž. přenesená",J338,0)</f>
        <v>0</v>
      </c>
      <c r="BI338" s="202">
        <f>IF(N338="nulová",J338,0)</f>
        <v>0</v>
      </c>
      <c r="BJ338" s="23" t="s">
        <v>80</v>
      </c>
      <c r="BK338" s="202">
        <f>ROUND(I338*H338,2)</f>
        <v>0</v>
      </c>
      <c r="BL338" s="23" t="s">
        <v>136</v>
      </c>
      <c r="BM338" s="23" t="s">
        <v>458</v>
      </c>
    </row>
    <row r="339" spans="2:65" s="1" customFormat="1" ht="27">
      <c r="B339" s="40"/>
      <c r="C339" s="62"/>
      <c r="D339" s="205" t="s">
        <v>443</v>
      </c>
      <c r="E339" s="62"/>
      <c r="F339" s="246" t="s">
        <v>459</v>
      </c>
      <c r="G339" s="62"/>
      <c r="H339" s="62"/>
      <c r="I339" s="162"/>
      <c r="J339" s="62"/>
      <c r="K339" s="62"/>
      <c r="L339" s="60"/>
      <c r="M339" s="247"/>
      <c r="N339" s="41"/>
      <c r="O339" s="41"/>
      <c r="P339" s="41"/>
      <c r="Q339" s="41"/>
      <c r="R339" s="41"/>
      <c r="S339" s="41"/>
      <c r="T339" s="77"/>
      <c r="AT339" s="23" t="s">
        <v>443</v>
      </c>
      <c r="AU339" s="23" t="s">
        <v>82</v>
      </c>
    </row>
    <row r="340" spans="2:65" s="11" customFormat="1" ht="13.5">
      <c r="B340" s="203"/>
      <c r="C340" s="204"/>
      <c r="D340" s="205" t="s">
        <v>138</v>
      </c>
      <c r="E340" s="206" t="s">
        <v>21</v>
      </c>
      <c r="F340" s="207" t="s">
        <v>460</v>
      </c>
      <c r="G340" s="204"/>
      <c r="H340" s="206" t="s">
        <v>21</v>
      </c>
      <c r="I340" s="208"/>
      <c r="J340" s="204"/>
      <c r="K340" s="204"/>
      <c r="L340" s="209"/>
      <c r="M340" s="210"/>
      <c r="N340" s="211"/>
      <c r="O340" s="211"/>
      <c r="P340" s="211"/>
      <c r="Q340" s="211"/>
      <c r="R340" s="211"/>
      <c r="S340" s="211"/>
      <c r="T340" s="212"/>
      <c r="AT340" s="213" t="s">
        <v>138</v>
      </c>
      <c r="AU340" s="213" t="s">
        <v>82</v>
      </c>
      <c r="AV340" s="11" t="s">
        <v>80</v>
      </c>
      <c r="AW340" s="11" t="s">
        <v>36</v>
      </c>
      <c r="AX340" s="11" t="s">
        <v>72</v>
      </c>
      <c r="AY340" s="213" t="s">
        <v>129</v>
      </c>
    </row>
    <row r="341" spans="2:65" s="12" customFormat="1" ht="13.5">
      <c r="B341" s="214"/>
      <c r="C341" s="215"/>
      <c r="D341" s="205" t="s">
        <v>138</v>
      </c>
      <c r="E341" s="216" t="s">
        <v>21</v>
      </c>
      <c r="F341" s="217" t="s">
        <v>461</v>
      </c>
      <c r="G341" s="215"/>
      <c r="H341" s="218">
        <v>214.2</v>
      </c>
      <c r="I341" s="219"/>
      <c r="J341" s="215"/>
      <c r="K341" s="215"/>
      <c r="L341" s="220"/>
      <c r="M341" s="221"/>
      <c r="N341" s="222"/>
      <c r="O341" s="222"/>
      <c r="P341" s="222"/>
      <c r="Q341" s="222"/>
      <c r="R341" s="222"/>
      <c r="S341" s="222"/>
      <c r="T341" s="223"/>
      <c r="AT341" s="224" t="s">
        <v>138</v>
      </c>
      <c r="AU341" s="224" t="s">
        <v>82</v>
      </c>
      <c r="AV341" s="12" t="s">
        <v>82</v>
      </c>
      <c r="AW341" s="12" t="s">
        <v>36</v>
      </c>
      <c r="AX341" s="12" t="s">
        <v>72</v>
      </c>
      <c r="AY341" s="224" t="s">
        <v>129</v>
      </c>
    </row>
    <row r="342" spans="2:65" s="11" customFormat="1" ht="13.5">
      <c r="B342" s="203"/>
      <c r="C342" s="204"/>
      <c r="D342" s="205" t="s">
        <v>138</v>
      </c>
      <c r="E342" s="206" t="s">
        <v>21</v>
      </c>
      <c r="F342" s="207" t="s">
        <v>462</v>
      </c>
      <c r="G342" s="204"/>
      <c r="H342" s="206" t="s">
        <v>21</v>
      </c>
      <c r="I342" s="208"/>
      <c r="J342" s="204"/>
      <c r="K342" s="204"/>
      <c r="L342" s="209"/>
      <c r="M342" s="210"/>
      <c r="N342" s="211"/>
      <c r="O342" s="211"/>
      <c r="P342" s="211"/>
      <c r="Q342" s="211"/>
      <c r="R342" s="211"/>
      <c r="S342" s="211"/>
      <c r="T342" s="212"/>
      <c r="AT342" s="213" t="s">
        <v>138</v>
      </c>
      <c r="AU342" s="213" t="s">
        <v>82</v>
      </c>
      <c r="AV342" s="11" t="s">
        <v>80</v>
      </c>
      <c r="AW342" s="11" t="s">
        <v>36</v>
      </c>
      <c r="AX342" s="11" t="s">
        <v>72</v>
      </c>
      <c r="AY342" s="213" t="s">
        <v>129</v>
      </c>
    </row>
    <row r="343" spans="2:65" s="12" customFormat="1" ht="13.5">
      <c r="B343" s="214"/>
      <c r="C343" s="215"/>
      <c r="D343" s="205" t="s">
        <v>138</v>
      </c>
      <c r="E343" s="216" t="s">
        <v>21</v>
      </c>
      <c r="F343" s="217" t="s">
        <v>463</v>
      </c>
      <c r="G343" s="215"/>
      <c r="H343" s="218">
        <v>5.3040000000000003</v>
      </c>
      <c r="I343" s="219"/>
      <c r="J343" s="215"/>
      <c r="K343" s="215"/>
      <c r="L343" s="220"/>
      <c r="M343" s="221"/>
      <c r="N343" s="222"/>
      <c r="O343" s="222"/>
      <c r="P343" s="222"/>
      <c r="Q343" s="222"/>
      <c r="R343" s="222"/>
      <c r="S343" s="222"/>
      <c r="T343" s="223"/>
      <c r="AT343" s="224" t="s">
        <v>138</v>
      </c>
      <c r="AU343" s="224" t="s">
        <v>82</v>
      </c>
      <c r="AV343" s="12" t="s">
        <v>82</v>
      </c>
      <c r="AW343" s="12" t="s">
        <v>36</v>
      </c>
      <c r="AX343" s="12" t="s">
        <v>72</v>
      </c>
      <c r="AY343" s="224" t="s">
        <v>129</v>
      </c>
    </row>
    <row r="344" spans="2:65" s="13" customFormat="1" ht="13.5">
      <c r="B344" s="225"/>
      <c r="C344" s="226"/>
      <c r="D344" s="205" t="s">
        <v>138</v>
      </c>
      <c r="E344" s="227" t="s">
        <v>21</v>
      </c>
      <c r="F344" s="228" t="s">
        <v>155</v>
      </c>
      <c r="G344" s="226"/>
      <c r="H344" s="229">
        <v>219.50399999999999</v>
      </c>
      <c r="I344" s="230"/>
      <c r="J344" s="226"/>
      <c r="K344" s="226"/>
      <c r="L344" s="231"/>
      <c r="M344" s="232"/>
      <c r="N344" s="233"/>
      <c r="O344" s="233"/>
      <c r="P344" s="233"/>
      <c r="Q344" s="233"/>
      <c r="R344" s="233"/>
      <c r="S344" s="233"/>
      <c r="T344" s="234"/>
      <c r="AT344" s="235" t="s">
        <v>138</v>
      </c>
      <c r="AU344" s="235" t="s">
        <v>82</v>
      </c>
      <c r="AV344" s="13" t="s">
        <v>136</v>
      </c>
      <c r="AW344" s="13" t="s">
        <v>36</v>
      </c>
      <c r="AX344" s="13" t="s">
        <v>80</v>
      </c>
      <c r="AY344" s="235" t="s">
        <v>129</v>
      </c>
    </row>
    <row r="345" spans="2:65" s="1" customFormat="1" ht="16.5" customHeight="1">
      <c r="B345" s="40"/>
      <c r="C345" s="236" t="s">
        <v>464</v>
      </c>
      <c r="D345" s="236" t="s">
        <v>279</v>
      </c>
      <c r="E345" s="237" t="s">
        <v>465</v>
      </c>
      <c r="F345" s="238" t="s">
        <v>466</v>
      </c>
      <c r="G345" s="239" t="s">
        <v>134</v>
      </c>
      <c r="H345" s="240">
        <v>4.08</v>
      </c>
      <c r="I345" s="241"/>
      <c r="J345" s="242">
        <f>ROUND(I345*H345,2)</f>
        <v>0</v>
      </c>
      <c r="K345" s="238" t="s">
        <v>135</v>
      </c>
      <c r="L345" s="243"/>
      <c r="M345" s="244" t="s">
        <v>21</v>
      </c>
      <c r="N345" s="245" t="s">
        <v>43</v>
      </c>
      <c r="O345" s="41"/>
      <c r="P345" s="200">
        <f>O345*H345</f>
        <v>0</v>
      </c>
      <c r="Q345" s="200">
        <v>0.14599999999999999</v>
      </c>
      <c r="R345" s="200">
        <f>Q345*H345</f>
        <v>0.59567999999999999</v>
      </c>
      <c r="S345" s="200">
        <v>0</v>
      </c>
      <c r="T345" s="201">
        <f>S345*H345</f>
        <v>0</v>
      </c>
      <c r="AR345" s="23" t="s">
        <v>173</v>
      </c>
      <c r="AT345" s="23" t="s">
        <v>279</v>
      </c>
      <c r="AU345" s="23" t="s">
        <v>82</v>
      </c>
      <c r="AY345" s="23" t="s">
        <v>129</v>
      </c>
      <c r="BE345" s="202">
        <f>IF(N345="základní",J345,0)</f>
        <v>0</v>
      </c>
      <c r="BF345" s="202">
        <f>IF(N345="snížená",J345,0)</f>
        <v>0</v>
      </c>
      <c r="BG345" s="202">
        <f>IF(N345="zákl. přenesená",J345,0)</f>
        <v>0</v>
      </c>
      <c r="BH345" s="202">
        <f>IF(N345="sníž. přenesená",J345,0)</f>
        <v>0</v>
      </c>
      <c r="BI345" s="202">
        <f>IF(N345="nulová",J345,0)</f>
        <v>0</v>
      </c>
      <c r="BJ345" s="23" t="s">
        <v>80</v>
      </c>
      <c r="BK345" s="202">
        <f>ROUND(I345*H345,2)</f>
        <v>0</v>
      </c>
      <c r="BL345" s="23" t="s">
        <v>136</v>
      </c>
      <c r="BM345" s="23" t="s">
        <v>467</v>
      </c>
    </row>
    <row r="346" spans="2:65" s="1" customFormat="1" ht="27">
      <c r="B346" s="40"/>
      <c r="C346" s="62"/>
      <c r="D346" s="205" t="s">
        <v>443</v>
      </c>
      <c r="E346" s="62"/>
      <c r="F346" s="246" t="s">
        <v>459</v>
      </c>
      <c r="G346" s="62"/>
      <c r="H346" s="62"/>
      <c r="I346" s="162"/>
      <c r="J346" s="62"/>
      <c r="K346" s="62"/>
      <c r="L346" s="60"/>
      <c r="M346" s="247"/>
      <c r="N346" s="41"/>
      <c r="O346" s="41"/>
      <c r="P346" s="41"/>
      <c r="Q346" s="41"/>
      <c r="R346" s="41"/>
      <c r="S346" s="41"/>
      <c r="T346" s="77"/>
      <c r="AT346" s="23" t="s">
        <v>443</v>
      </c>
      <c r="AU346" s="23" t="s">
        <v>82</v>
      </c>
    </row>
    <row r="347" spans="2:65" s="11" customFormat="1" ht="13.5">
      <c r="B347" s="203"/>
      <c r="C347" s="204"/>
      <c r="D347" s="205" t="s">
        <v>138</v>
      </c>
      <c r="E347" s="206" t="s">
        <v>21</v>
      </c>
      <c r="F347" s="207" t="s">
        <v>468</v>
      </c>
      <c r="G347" s="204"/>
      <c r="H347" s="206" t="s">
        <v>21</v>
      </c>
      <c r="I347" s="208"/>
      <c r="J347" s="204"/>
      <c r="K347" s="204"/>
      <c r="L347" s="209"/>
      <c r="M347" s="210"/>
      <c r="N347" s="211"/>
      <c r="O347" s="211"/>
      <c r="P347" s="211"/>
      <c r="Q347" s="211"/>
      <c r="R347" s="211"/>
      <c r="S347" s="211"/>
      <c r="T347" s="212"/>
      <c r="AT347" s="213" t="s">
        <v>138</v>
      </c>
      <c r="AU347" s="213" t="s">
        <v>82</v>
      </c>
      <c r="AV347" s="11" t="s">
        <v>80</v>
      </c>
      <c r="AW347" s="11" t="s">
        <v>36</v>
      </c>
      <c r="AX347" s="11" t="s">
        <v>72</v>
      </c>
      <c r="AY347" s="213" t="s">
        <v>129</v>
      </c>
    </row>
    <row r="348" spans="2:65" s="12" customFormat="1" ht="13.5">
      <c r="B348" s="214"/>
      <c r="C348" s="215"/>
      <c r="D348" s="205" t="s">
        <v>138</v>
      </c>
      <c r="E348" s="216" t="s">
        <v>21</v>
      </c>
      <c r="F348" s="217" t="s">
        <v>469</v>
      </c>
      <c r="G348" s="215"/>
      <c r="H348" s="218">
        <v>4.08</v>
      </c>
      <c r="I348" s="219"/>
      <c r="J348" s="215"/>
      <c r="K348" s="215"/>
      <c r="L348" s="220"/>
      <c r="M348" s="221"/>
      <c r="N348" s="222"/>
      <c r="O348" s="222"/>
      <c r="P348" s="222"/>
      <c r="Q348" s="222"/>
      <c r="R348" s="222"/>
      <c r="S348" s="222"/>
      <c r="T348" s="223"/>
      <c r="AT348" s="224" t="s">
        <v>138</v>
      </c>
      <c r="AU348" s="224" t="s">
        <v>82</v>
      </c>
      <c r="AV348" s="12" t="s">
        <v>82</v>
      </c>
      <c r="AW348" s="12" t="s">
        <v>36</v>
      </c>
      <c r="AX348" s="12" t="s">
        <v>80</v>
      </c>
      <c r="AY348" s="224" t="s">
        <v>129</v>
      </c>
    </row>
    <row r="349" spans="2:65" s="1" customFormat="1" ht="25.5" customHeight="1">
      <c r="B349" s="40"/>
      <c r="C349" s="191" t="s">
        <v>470</v>
      </c>
      <c r="D349" s="191" t="s">
        <v>131</v>
      </c>
      <c r="E349" s="192" t="s">
        <v>471</v>
      </c>
      <c r="F349" s="193" t="s">
        <v>472</v>
      </c>
      <c r="G349" s="194" t="s">
        <v>134</v>
      </c>
      <c r="H349" s="195">
        <v>169.6</v>
      </c>
      <c r="I349" s="196"/>
      <c r="J349" s="197">
        <f>ROUND(I349*H349,2)</f>
        <v>0</v>
      </c>
      <c r="K349" s="193" t="s">
        <v>135</v>
      </c>
      <c r="L349" s="60"/>
      <c r="M349" s="198" t="s">
        <v>21</v>
      </c>
      <c r="N349" s="199" t="s">
        <v>43</v>
      </c>
      <c r="O349" s="41"/>
      <c r="P349" s="200">
        <f>O349*H349</f>
        <v>0</v>
      </c>
      <c r="Q349" s="200">
        <v>0.10362</v>
      </c>
      <c r="R349" s="200">
        <f>Q349*H349</f>
        <v>17.573951999999998</v>
      </c>
      <c r="S349" s="200">
        <v>0</v>
      </c>
      <c r="T349" s="201">
        <f>S349*H349</f>
        <v>0</v>
      </c>
      <c r="AR349" s="23" t="s">
        <v>136</v>
      </c>
      <c r="AT349" s="23" t="s">
        <v>131</v>
      </c>
      <c r="AU349" s="23" t="s">
        <v>82</v>
      </c>
      <c r="AY349" s="23" t="s">
        <v>129</v>
      </c>
      <c r="BE349" s="202">
        <f>IF(N349="základní",J349,0)</f>
        <v>0</v>
      </c>
      <c r="BF349" s="202">
        <f>IF(N349="snížená",J349,0)</f>
        <v>0</v>
      </c>
      <c r="BG349" s="202">
        <f>IF(N349="zákl. přenesená",J349,0)</f>
        <v>0</v>
      </c>
      <c r="BH349" s="202">
        <f>IF(N349="sníž. přenesená",J349,0)</f>
        <v>0</v>
      </c>
      <c r="BI349" s="202">
        <f>IF(N349="nulová",J349,0)</f>
        <v>0</v>
      </c>
      <c r="BJ349" s="23" t="s">
        <v>80</v>
      </c>
      <c r="BK349" s="202">
        <f>ROUND(I349*H349,2)</f>
        <v>0</v>
      </c>
      <c r="BL349" s="23" t="s">
        <v>136</v>
      </c>
      <c r="BM349" s="23" t="s">
        <v>473</v>
      </c>
    </row>
    <row r="350" spans="2:65" s="11" customFormat="1" ht="13.5">
      <c r="B350" s="203"/>
      <c r="C350" s="204"/>
      <c r="D350" s="205" t="s">
        <v>138</v>
      </c>
      <c r="E350" s="206" t="s">
        <v>21</v>
      </c>
      <c r="F350" s="207" t="s">
        <v>151</v>
      </c>
      <c r="G350" s="204"/>
      <c r="H350" s="206" t="s">
        <v>21</v>
      </c>
      <c r="I350" s="208"/>
      <c r="J350" s="204"/>
      <c r="K350" s="204"/>
      <c r="L350" s="209"/>
      <c r="M350" s="210"/>
      <c r="N350" s="211"/>
      <c r="O350" s="211"/>
      <c r="P350" s="211"/>
      <c r="Q350" s="211"/>
      <c r="R350" s="211"/>
      <c r="S350" s="211"/>
      <c r="T350" s="212"/>
      <c r="AT350" s="213" t="s">
        <v>138</v>
      </c>
      <c r="AU350" s="213" t="s">
        <v>82</v>
      </c>
      <c r="AV350" s="11" t="s">
        <v>80</v>
      </c>
      <c r="AW350" s="11" t="s">
        <v>36</v>
      </c>
      <c r="AX350" s="11" t="s">
        <v>72</v>
      </c>
      <c r="AY350" s="213" t="s">
        <v>129</v>
      </c>
    </row>
    <row r="351" spans="2:65" s="11" customFormat="1" ht="13.5">
      <c r="B351" s="203"/>
      <c r="C351" s="204"/>
      <c r="D351" s="205" t="s">
        <v>138</v>
      </c>
      <c r="E351" s="206" t="s">
        <v>21</v>
      </c>
      <c r="F351" s="207" t="s">
        <v>474</v>
      </c>
      <c r="G351" s="204"/>
      <c r="H351" s="206" t="s">
        <v>21</v>
      </c>
      <c r="I351" s="208"/>
      <c r="J351" s="204"/>
      <c r="K351" s="204"/>
      <c r="L351" s="209"/>
      <c r="M351" s="210"/>
      <c r="N351" s="211"/>
      <c r="O351" s="211"/>
      <c r="P351" s="211"/>
      <c r="Q351" s="211"/>
      <c r="R351" s="211"/>
      <c r="S351" s="211"/>
      <c r="T351" s="212"/>
      <c r="AT351" s="213" t="s">
        <v>138</v>
      </c>
      <c r="AU351" s="213" t="s">
        <v>82</v>
      </c>
      <c r="AV351" s="11" t="s">
        <v>80</v>
      </c>
      <c r="AW351" s="11" t="s">
        <v>36</v>
      </c>
      <c r="AX351" s="11" t="s">
        <v>72</v>
      </c>
      <c r="AY351" s="213" t="s">
        <v>129</v>
      </c>
    </row>
    <row r="352" spans="2:65" s="12" customFormat="1" ht="13.5">
      <c r="B352" s="214"/>
      <c r="C352" s="215"/>
      <c r="D352" s="205" t="s">
        <v>138</v>
      </c>
      <c r="E352" s="216" t="s">
        <v>21</v>
      </c>
      <c r="F352" s="217" t="s">
        <v>407</v>
      </c>
      <c r="G352" s="215"/>
      <c r="H352" s="218">
        <v>126</v>
      </c>
      <c r="I352" s="219"/>
      <c r="J352" s="215"/>
      <c r="K352" s="215"/>
      <c r="L352" s="220"/>
      <c r="M352" s="221"/>
      <c r="N352" s="222"/>
      <c r="O352" s="222"/>
      <c r="P352" s="222"/>
      <c r="Q352" s="222"/>
      <c r="R352" s="222"/>
      <c r="S352" s="222"/>
      <c r="T352" s="223"/>
      <c r="AT352" s="224" t="s">
        <v>138</v>
      </c>
      <c r="AU352" s="224" t="s">
        <v>82</v>
      </c>
      <c r="AV352" s="12" t="s">
        <v>82</v>
      </c>
      <c r="AW352" s="12" t="s">
        <v>36</v>
      </c>
      <c r="AX352" s="12" t="s">
        <v>72</v>
      </c>
      <c r="AY352" s="224" t="s">
        <v>129</v>
      </c>
    </row>
    <row r="353" spans="2:65" s="11" customFormat="1" ht="13.5">
      <c r="B353" s="203"/>
      <c r="C353" s="204"/>
      <c r="D353" s="205" t="s">
        <v>138</v>
      </c>
      <c r="E353" s="206" t="s">
        <v>21</v>
      </c>
      <c r="F353" s="207" t="s">
        <v>475</v>
      </c>
      <c r="G353" s="204"/>
      <c r="H353" s="206" t="s">
        <v>21</v>
      </c>
      <c r="I353" s="208"/>
      <c r="J353" s="204"/>
      <c r="K353" s="204"/>
      <c r="L353" s="209"/>
      <c r="M353" s="210"/>
      <c r="N353" s="211"/>
      <c r="O353" s="211"/>
      <c r="P353" s="211"/>
      <c r="Q353" s="211"/>
      <c r="R353" s="211"/>
      <c r="S353" s="211"/>
      <c r="T353" s="212"/>
      <c r="AT353" s="213" t="s">
        <v>138</v>
      </c>
      <c r="AU353" s="213" t="s">
        <v>82</v>
      </c>
      <c r="AV353" s="11" t="s">
        <v>80</v>
      </c>
      <c r="AW353" s="11" t="s">
        <v>36</v>
      </c>
      <c r="AX353" s="11" t="s">
        <v>72</v>
      </c>
      <c r="AY353" s="213" t="s">
        <v>129</v>
      </c>
    </row>
    <row r="354" spans="2:65" s="12" customFormat="1" ht="13.5">
      <c r="B354" s="214"/>
      <c r="C354" s="215"/>
      <c r="D354" s="205" t="s">
        <v>138</v>
      </c>
      <c r="E354" s="216" t="s">
        <v>21</v>
      </c>
      <c r="F354" s="217" t="s">
        <v>310</v>
      </c>
      <c r="G354" s="215"/>
      <c r="H354" s="218">
        <v>32</v>
      </c>
      <c r="I354" s="219"/>
      <c r="J354" s="215"/>
      <c r="K354" s="215"/>
      <c r="L354" s="220"/>
      <c r="M354" s="221"/>
      <c r="N354" s="222"/>
      <c r="O354" s="222"/>
      <c r="P354" s="222"/>
      <c r="Q354" s="222"/>
      <c r="R354" s="222"/>
      <c r="S354" s="222"/>
      <c r="T354" s="223"/>
      <c r="AT354" s="224" t="s">
        <v>138</v>
      </c>
      <c r="AU354" s="224" t="s">
        <v>82</v>
      </c>
      <c r="AV354" s="12" t="s">
        <v>82</v>
      </c>
      <c r="AW354" s="12" t="s">
        <v>36</v>
      </c>
      <c r="AX354" s="12" t="s">
        <v>72</v>
      </c>
      <c r="AY354" s="224" t="s">
        <v>129</v>
      </c>
    </row>
    <row r="355" spans="2:65" s="11" customFormat="1" ht="13.5">
      <c r="B355" s="203"/>
      <c r="C355" s="204"/>
      <c r="D355" s="205" t="s">
        <v>138</v>
      </c>
      <c r="E355" s="206" t="s">
        <v>21</v>
      </c>
      <c r="F355" s="207" t="s">
        <v>408</v>
      </c>
      <c r="G355" s="204"/>
      <c r="H355" s="206" t="s">
        <v>21</v>
      </c>
      <c r="I355" s="208"/>
      <c r="J355" s="204"/>
      <c r="K355" s="204"/>
      <c r="L355" s="209"/>
      <c r="M355" s="210"/>
      <c r="N355" s="211"/>
      <c r="O355" s="211"/>
      <c r="P355" s="211"/>
      <c r="Q355" s="211"/>
      <c r="R355" s="211"/>
      <c r="S355" s="211"/>
      <c r="T355" s="212"/>
      <c r="AT355" s="213" t="s">
        <v>138</v>
      </c>
      <c r="AU355" s="213" t="s">
        <v>82</v>
      </c>
      <c r="AV355" s="11" t="s">
        <v>80</v>
      </c>
      <c r="AW355" s="11" t="s">
        <v>36</v>
      </c>
      <c r="AX355" s="11" t="s">
        <v>72</v>
      </c>
      <c r="AY355" s="213" t="s">
        <v>129</v>
      </c>
    </row>
    <row r="356" spans="2:65" s="12" customFormat="1" ht="13.5">
      <c r="B356" s="214"/>
      <c r="C356" s="215"/>
      <c r="D356" s="205" t="s">
        <v>138</v>
      </c>
      <c r="E356" s="216" t="s">
        <v>21</v>
      </c>
      <c r="F356" s="217" t="s">
        <v>409</v>
      </c>
      <c r="G356" s="215"/>
      <c r="H356" s="218">
        <v>11.6</v>
      </c>
      <c r="I356" s="219"/>
      <c r="J356" s="215"/>
      <c r="K356" s="215"/>
      <c r="L356" s="220"/>
      <c r="M356" s="221"/>
      <c r="N356" s="222"/>
      <c r="O356" s="222"/>
      <c r="P356" s="222"/>
      <c r="Q356" s="222"/>
      <c r="R356" s="222"/>
      <c r="S356" s="222"/>
      <c r="T356" s="223"/>
      <c r="AT356" s="224" t="s">
        <v>138</v>
      </c>
      <c r="AU356" s="224" t="s">
        <v>82</v>
      </c>
      <c r="AV356" s="12" t="s">
        <v>82</v>
      </c>
      <c r="AW356" s="12" t="s">
        <v>36</v>
      </c>
      <c r="AX356" s="12" t="s">
        <v>72</v>
      </c>
      <c r="AY356" s="224" t="s">
        <v>129</v>
      </c>
    </row>
    <row r="357" spans="2:65" s="13" customFormat="1" ht="13.5">
      <c r="B357" s="225"/>
      <c r="C357" s="226"/>
      <c r="D357" s="205" t="s">
        <v>138</v>
      </c>
      <c r="E357" s="227" t="s">
        <v>21</v>
      </c>
      <c r="F357" s="228" t="s">
        <v>155</v>
      </c>
      <c r="G357" s="226"/>
      <c r="H357" s="229">
        <v>169.6</v>
      </c>
      <c r="I357" s="230"/>
      <c r="J357" s="226"/>
      <c r="K357" s="226"/>
      <c r="L357" s="231"/>
      <c r="M357" s="232"/>
      <c r="N357" s="233"/>
      <c r="O357" s="233"/>
      <c r="P357" s="233"/>
      <c r="Q357" s="233"/>
      <c r="R357" s="233"/>
      <c r="S357" s="233"/>
      <c r="T357" s="234"/>
      <c r="AT357" s="235" t="s">
        <v>138</v>
      </c>
      <c r="AU357" s="235" t="s">
        <v>82</v>
      </c>
      <c r="AV357" s="13" t="s">
        <v>136</v>
      </c>
      <c r="AW357" s="13" t="s">
        <v>36</v>
      </c>
      <c r="AX357" s="13" t="s">
        <v>80</v>
      </c>
      <c r="AY357" s="235" t="s">
        <v>129</v>
      </c>
    </row>
    <row r="358" spans="2:65" s="1" customFormat="1" ht="16.5" customHeight="1">
      <c r="B358" s="40"/>
      <c r="C358" s="236" t="s">
        <v>476</v>
      </c>
      <c r="D358" s="236" t="s">
        <v>279</v>
      </c>
      <c r="E358" s="237" t="s">
        <v>477</v>
      </c>
      <c r="F358" s="238" t="s">
        <v>478</v>
      </c>
      <c r="G358" s="239" t="s">
        <v>134</v>
      </c>
      <c r="H358" s="240">
        <v>128.52000000000001</v>
      </c>
      <c r="I358" s="241"/>
      <c r="J358" s="242">
        <f>ROUND(I358*H358,2)</f>
        <v>0</v>
      </c>
      <c r="K358" s="238" t="s">
        <v>135</v>
      </c>
      <c r="L358" s="243"/>
      <c r="M358" s="244" t="s">
        <v>21</v>
      </c>
      <c r="N358" s="245" t="s">
        <v>43</v>
      </c>
      <c r="O358" s="41"/>
      <c r="P358" s="200">
        <f>O358*H358</f>
        <v>0</v>
      </c>
      <c r="Q358" s="200">
        <v>0.18</v>
      </c>
      <c r="R358" s="200">
        <f>Q358*H358</f>
        <v>23.133600000000001</v>
      </c>
      <c r="S358" s="200">
        <v>0</v>
      </c>
      <c r="T358" s="201">
        <f>S358*H358</f>
        <v>0</v>
      </c>
      <c r="AR358" s="23" t="s">
        <v>173</v>
      </c>
      <c r="AT358" s="23" t="s">
        <v>279</v>
      </c>
      <c r="AU358" s="23" t="s">
        <v>82</v>
      </c>
      <c r="AY358" s="23" t="s">
        <v>129</v>
      </c>
      <c r="BE358" s="202">
        <f>IF(N358="základní",J358,0)</f>
        <v>0</v>
      </c>
      <c r="BF358" s="202">
        <f>IF(N358="snížená",J358,0)</f>
        <v>0</v>
      </c>
      <c r="BG358" s="202">
        <f>IF(N358="zákl. přenesená",J358,0)</f>
        <v>0</v>
      </c>
      <c r="BH358" s="202">
        <f>IF(N358="sníž. přenesená",J358,0)</f>
        <v>0</v>
      </c>
      <c r="BI358" s="202">
        <f>IF(N358="nulová",J358,0)</f>
        <v>0</v>
      </c>
      <c r="BJ358" s="23" t="s">
        <v>80</v>
      </c>
      <c r="BK358" s="202">
        <f>ROUND(I358*H358,2)</f>
        <v>0</v>
      </c>
      <c r="BL358" s="23" t="s">
        <v>136</v>
      </c>
      <c r="BM358" s="23" t="s">
        <v>479</v>
      </c>
    </row>
    <row r="359" spans="2:65" s="1" customFormat="1" ht="27">
      <c r="B359" s="40"/>
      <c r="C359" s="62"/>
      <c r="D359" s="205" t="s">
        <v>443</v>
      </c>
      <c r="E359" s="62"/>
      <c r="F359" s="246" t="s">
        <v>459</v>
      </c>
      <c r="G359" s="62"/>
      <c r="H359" s="62"/>
      <c r="I359" s="162"/>
      <c r="J359" s="62"/>
      <c r="K359" s="62"/>
      <c r="L359" s="60"/>
      <c r="M359" s="247"/>
      <c r="N359" s="41"/>
      <c r="O359" s="41"/>
      <c r="P359" s="41"/>
      <c r="Q359" s="41"/>
      <c r="R359" s="41"/>
      <c r="S359" s="41"/>
      <c r="T359" s="77"/>
      <c r="AT359" s="23" t="s">
        <v>443</v>
      </c>
      <c r="AU359" s="23" t="s">
        <v>82</v>
      </c>
    </row>
    <row r="360" spans="2:65" s="12" customFormat="1" ht="13.5">
      <c r="B360" s="214"/>
      <c r="C360" s="215"/>
      <c r="D360" s="205" t="s">
        <v>138</v>
      </c>
      <c r="E360" s="216" t="s">
        <v>21</v>
      </c>
      <c r="F360" s="217" t="s">
        <v>480</v>
      </c>
      <c r="G360" s="215"/>
      <c r="H360" s="218">
        <v>128.52000000000001</v>
      </c>
      <c r="I360" s="219"/>
      <c r="J360" s="215"/>
      <c r="K360" s="215"/>
      <c r="L360" s="220"/>
      <c r="M360" s="221"/>
      <c r="N360" s="222"/>
      <c r="O360" s="222"/>
      <c r="P360" s="222"/>
      <c r="Q360" s="222"/>
      <c r="R360" s="222"/>
      <c r="S360" s="222"/>
      <c r="T360" s="223"/>
      <c r="AT360" s="224" t="s">
        <v>138</v>
      </c>
      <c r="AU360" s="224" t="s">
        <v>82</v>
      </c>
      <c r="AV360" s="12" t="s">
        <v>82</v>
      </c>
      <c r="AW360" s="12" t="s">
        <v>36</v>
      </c>
      <c r="AX360" s="12" t="s">
        <v>80</v>
      </c>
      <c r="AY360" s="224" t="s">
        <v>129</v>
      </c>
    </row>
    <row r="361" spans="2:65" s="1" customFormat="1" ht="16.5" customHeight="1">
      <c r="B361" s="40"/>
      <c r="C361" s="236" t="s">
        <v>481</v>
      </c>
      <c r="D361" s="236" t="s">
        <v>279</v>
      </c>
      <c r="E361" s="237" t="s">
        <v>482</v>
      </c>
      <c r="F361" s="238" t="s">
        <v>483</v>
      </c>
      <c r="G361" s="239" t="s">
        <v>134</v>
      </c>
      <c r="H361" s="240">
        <v>32.64</v>
      </c>
      <c r="I361" s="241"/>
      <c r="J361" s="242">
        <f>ROUND(I361*H361,2)</f>
        <v>0</v>
      </c>
      <c r="K361" s="238" t="s">
        <v>21</v>
      </c>
      <c r="L361" s="243"/>
      <c r="M361" s="244" t="s">
        <v>21</v>
      </c>
      <c r="N361" s="245" t="s">
        <v>43</v>
      </c>
      <c r="O361" s="41"/>
      <c r="P361" s="200">
        <f>O361*H361</f>
        <v>0</v>
      </c>
      <c r="Q361" s="200">
        <v>0.17824000000000001</v>
      </c>
      <c r="R361" s="200">
        <f>Q361*H361</f>
        <v>5.8177536000000005</v>
      </c>
      <c r="S361" s="200">
        <v>0</v>
      </c>
      <c r="T361" s="201">
        <f>S361*H361</f>
        <v>0</v>
      </c>
      <c r="AR361" s="23" t="s">
        <v>173</v>
      </c>
      <c r="AT361" s="23" t="s">
        <v>279</v>
      </c>
      <c r="AU361" s="23" t="s">
        <v>82</v>
      </c>
      <c r="AY361" s="23" t="s">
        <v>129</v>
      </c>
      <c r="BE361" s="202">
        <f>IF(N361="základní",J361,0)</f>
        <v>0</v>
      </c>
      <c r="BF361" s="202">
        <f>IF(N361="snížená",J361,0)</f>
        <v>0</v>
      </c>
      <c r="BG361" s="202">
        <f>IF(N361="zákl. přenesená",J361,0)</f>
        <v>0</v>
      </c>
      <c r="BH361" s="202">
        <f>IF(N361="sníž. přenesená",J361,0)</f>
        <v>0</v>
      </c>
      <c r="BI361" s="202">
        <f>IF(N361="nulová",J361,0)</f>
        <v>0</v>
      </c>
      <c r="BJ361" s="23" t="s">
        <v>80</v>
      </c>
      <c r="BK361" s="202">
        <f>ROUND(I361*H361,2)</f>
        <v>0</v>
      </c>
      <c r="BL361" s="23" t="s">
        <v>136</v>
      </c>
      <c r="BM361" s="23" t="s">
        <v>484</v>
      </c>
    </row>
    <row r="362" spans="2:65" s="12" customFormat="1" ht="13.5">
      <c r="B362" s="214"/>
      <c r="C362" s="215"/>
      <c r="D362" s="205" t="s">
        <v>138</v>
      </c>
      <c r="E362" s="216" t="s">
        <v>21</v>
      </c>
      <c r="F362" s="217" t="s">
        <v>485</v>
      </c>
      <c r="G362" s="215"/>
      <c r="H362" s="218">
        <v>32.64</v>
      </c>
      <c r="I362" s="219"/>
      <c r="J362" s="215"/>
      <c r="K362" s="215"/>
      <c r="L362" s="220"/>
      <c r="M362" s="221"/>
      <c r="N362" s="222"/>
      <c r="O362" s="222"/>
      <c r="P362" s="222"/>
      <c r="Q362" s="222"/>
      <c r="R362" s="222"/>
      <c r="S362" s="222"/>
      <c r="T362" s="223"/>
      <c r="AT362" s="224" t="s">
        <v>138</v>
      </c>
      <c r="AU362" s="224" t="s">
        <v>82</v>
      </c>
      <c r="AV362" s="12" t="s">
        <v>82</v>
      </c>
      <c r="AW362" s="12" t="s">
        <v>36</v>
      </c>
      <c r="AX362" s="12" t="s">
        <v>80</v>
      </c>
      <c r="AY362" s="224" t="s">
        <v>129</v>
      </c>
    </row>
    <row r="363" spans="2:65" s="1" customFormat="1" ht="16.5" customHeight="1">
      <c r="B363" s="40"/>
      <c r="C363" s="236" t="s">
        <v>486</v>
      </c>
      <c r="D363" s="236" t="s">
        <v>279</v>
      </c>
      <c r="E363" s="237" t="s">
        <v>487</v>
      </c>
      <c r="F363" s="238" t="s">
        <v>488</v>
      </c>
      <c r="G363" s="239" t="s">
        <v>134</v>
      </c>
      <c r="H363" s="240">
        <v>11.832000000000001</v>
      </c>
      <c r="I363" s="241"/>
      <c r="J363" s="242">
        <f>ROUND(I363*H363,2)</f>
        <v>0</v>
      </c>
      <c r="K363" s="238" t="s">
        <v>21</v>
      </c>
      <c r="L363" s="243"/>
      <c r="M363" s="244" t="s">
        <v>21</v>
      </c>
      <c r="N363" s="245" t="s">
        <v>43</v>
      </c>
      <c r="O363" s="41"/>
      <c r="P363" s="200">
        <f>O363*H363</f>
        <v>0</v>
      </c>
      <c r="Q363" s="200">
        <v>0.17824000000000001</v>
      </c>
      <c r="R363" s="200">
        <f>Q363*H363</f>
        <v>2.1089356800000001</v>
      </c>
      <c r="S363" s="200">
        <v>0</v>
      </c>
      <c r="T363" s="201">
        <f>S363*H363</f>
        <v>0</v>
      </c>
      <c r="AR363" s="23" t="s">
        <v>173</v>
      </c>
      <c r="AT363" s="23" t="s">
        <v>279</v>
      </c>
      <c r="AU363" s="23" t="s">
        <v>82</v>
      </c>
      <c r="AY363" s="23" t="s">
        <v>129</v>
      </c>
      <c r="BE363" s="202">
        <f>IF(N363="základní",J363,0)</f>
        <v>0</v>
      </c>
      <c r="BF363" s="202">
        <f>IF(N363="snížená",J363,0)</f>
        <v>0</v>
      </c>
      <c r="BG363" s="202">
        <f>IF(N363="zákl. přenesená",J363,0)</f>
        <v>0</v>
      </c>
      <c r="BH363" s="202">
        <f>IF(N363="sníž. přenesená",J363,0)</f>
        <v>0</v>
      </c>
      <c r="BI363" s="202">
        <f>IF(N363="nulová",J363,0)</f>
        <v>0</v>
      </c>
      <c r="BJ363" s="23" t="s">
        <v>80</v>
      </c>
      <c r="BK363" s="202">
        <f>ROUND(I363*H363,2)</f>
        <v>0</v>
      </c>
      <c r="BL363" s="23" t="s">
        <v>136</v>
      </c>
      <c r="BM363" s="23" t="s">
        <v>489</v>
      </c>
    </row>
    <row r="364" spans="2:65" s="12" customFormat="1" ht="13.5">
      <c r="B364" s="214"/>
      <c r="C364" s="215"/>
      <c r="D364" s="205" t="s">
        <v>138</v>
      </c>
      <c r="E364" s="216" t="s">
        <v>21</v>
      </c>
      <c r="F364" s="217" t="s">
        <v>490</v>
      </c>
      <c r="G364" s="215"/>
      <c r="H364" s="218">
        <v>11.832000000000001</v>
      </c>
      <c r="I364" s="219"/>
      <c r="J364" s="215"/>
      <c r="K364" s="215"/>
      <c r="L364" s="220"/>
      <c r="M364" s="221"/>
      <c r="N364" s="222"/>
      <c r="O364" s="222"/>
      <c r="P364" s="222"/>
      <c r="Q364" s="222"/>
      <c r="R364" s="222"/>
      <c r="S364" s="222"/>
      <c r="T364" s="223"/>
      <c r="AT364" s="224" t="s">
        <v>138</v>
      </c>
      <c r="AU364" s="224" t="s">
        <v>82</v>
      </c>
      <c r="AV364" s="12" t="s">
        <v>82</v>
      </c>
      <c r="AW364" s="12" t="s">
        <v>36</v>
      </c>
      <c r="AX364" s="12" t="s">
        <v>80</v>
      </c>
      <c r="AY364" s="224" t="s">
        <v>129</v>
      </c>
    </row>
    <row r="365" spans="2:65" s="1" customFormat="1" ht="25.5" customHeight="1">
      <c r="B365" s="40"/>
      <c r="C365" s="191" t="s">
        <v>491</v>
      </c>
      <c r="D365" s="191" t="s">
        <v>131</v>
      </c>
      <c r="E365" s="192" t="s">
        <v>492</v>
      </c>
      <c r="F365" s="193" t="s">
        <v>493</v>
      </c>
      <c r="G365" s="194" t="s">
        <v>134</v>
      </c>
      <c r="H365" s="195">
        <v>5</v>
      </c>
      <c r="I365" s="196"/>
      <c r="J365" s="197">
        <f>ROUND(I365*H365,2)</f>
        <v>0</v>
      </c>
      <c r="K365" s="193" t="s">
        <v>135</v>
      </c>
      <c r="L365" s="60"/>
      <c r="M365" s="198" t="s">
        <v>21</v>
      </c>
      <c r="N365" s="199" t="s">
        <v>43</v>
      </c>
      <c r="O365" s="41"/>
      <c r="P365" s="200">
        <f>O365*H365</f>
        <v>0</v>
      </c>
      <c r="Q365" s="200">
        <v>8.0030000000000004E-2</v>
      </c>
      <c r="R365" s="200">
        <f>Q365*H365</f>
        <v>0.40015000000000001</v>
      </c>
      <c r="S365" s="200">
        <v>0</v>
      </c>
      <c r="T365" s="201">
        <f>S365*H365</f>
        <v>0</v>
      </c>
      <c r="AR365" s="23" t="s">
        <v>136</v>
      </c>
      <c r="AT365" s="23" t="s">
        <v>131</v>
      </c>
      <c r="AU365" s="23" t="s">
        <v>82</v>
      </c>
      <c r="AY365" s="23" t="s">
        <v>129</v>
      </c>
      <c r="BE365" s="202">
        <f>IF(N365="základní",J365,0)</f>
        <v>0</v>
      </c>
      <c r="BF365" s="202">
        <f>IF(N365="snížená",J365,0)</f>
        <v>0</v>
      </c>
      <c r="BG365" s="202">
        <f>IF(N365="zákl. přenesená",J365,0)</f>
        <v>0</v>
      </c>
      <c r="BH365" s="202">
        <f>IF(N365="sníž. přenesená",J365,0)</f>
        <v>0</v>
      </c>
      <c r="BI365" s="202">
        <f>IF(N365="nulová",J365,0)</f>
        <v>0</v>
      </c>
      <c r="BJ365" s="23" t="s">
        <v>80</v>
      </c>
      <c r="BK365" s="202">
        <f>ROUND(I365*H365,2)</f>
        <v>0</v>
      </c>
      <c r="BL365" s="23" t="s">
        <v>136</v>
      </c>
      <c r="BM365" s="23" t="s">
        <v>494</v>
      </c>
    </row>
    <row r="366" spans="2:65" s="11" customFormat="1" ht="13.5">
      <c r="B366" s="203"/>
      <c r="C366" s="204"/>
      <c r="D366" s="205" t="s">
        <v>138</v>
      </c>
      <c r="E366" s="206" t="s">
        <v>21</v>
      </c>
      <c r="F366" s="207" t="s">
        <v>495</v>
      </c>
      <c r="G366" s="204"/>
      <c r="H366" s="206" t="s">
        <v>21</v>
      </c>
      <c r="I366" s="208"/>
      <c r="J366" s="204"/>
      <c r="K366" s="204"/>
      <c r="L366" s="209"/>
      <c r="M366" s="210"/>
      <c r="N366" s="211"/>
      <c r="O366" s="211"/>
      <c r="P366" s="211"/>
      <c r="Q366" s="211"/>
      <c r="R366" s="211"/>
      <c r="S366" s="211"/>
      <c r="T366" s="212"/>
      <c r="AT366" s="213" t="s">
        <v>138</v>
      </c>
      <c r="AU366" s="213" t="s">
        <v>82</v>
      </c>
      <c r="AV366" s="11" t="s">
        <v>80</v>
      </c>
      <c r="AW366" s="11" t="s">
        <v>36</v>
      </c>
      <c r="AX366" s="11" t="s">
        <v>72</v>
      </c>
      <c r="AY366" s="213" t="s">
        <v>129</v>
      </c>
    </row>
    <row r="367" spans="2:65" s="11" customFormat="1" ht="13.5">
      <c r="B367" s="203"/>
      <c r="C367" s="204"/>
      <c r="D367" s="205" t="s">
        <v>138</v>
      </c>
      <c r="E367" s="206" t="s">
        <v>21</v>
      </c>
      <c r="F367" s="207" t="s">
        <v>496</v>
      </c>
      <c r="G367" s="204"/>
      <c r="H367" s="206" t="s">
        <v>21</v>
      </c>
      <c r="I367" s="208"/>
      <c r="J367" s="204"/>
      <c r="K367" s="204"/>
      <c r="L367" s="209"/>
      <c r="M367" s="210"/>
      <c r="N367" s="211"/>
      <c r="O367" s="211"/>
      <c r="P367" s="211"/>
      <c r="Q367" s="211"/>
      <c r="R367" s="211"/>
      <c r="S367" s="211"/>
      <c r="T367" s="212"/>
      <c r="AT367" s="213" t="s">
        <v>138</v>
      </c>
      <c r="AU367" s="213" t="s">
        <v>82</v>
      </c>
      <c r="AV367" s="11" t="s">
        <v>80</v>
      </c>
      <c r="AW367" s="11" t="s">
        <v>36</v>
      </c>
      <c r="AX367" s="11" t="s">
        <v>72</v>
      </c>
      <c r="AY367" s="213" t="s">
        <v>129</v>
      </c>
    </row>
    <row r="368" spans="2:65" s="12" customFormat="1" ht="13.5">
      <c r="B368" s="214"/>
      <c r="C368" s="215"/>
      <c r="D368" s="205" t="s">
        <v>138</v>
      </c>
      <c r="E368" s="216" t="s">
        <v>21</v>
      </c>
      <c r="F368" s="217" t="s">
        <v>146</v>
      </c>
      <c r="G368" s="215"/>
      <c r="H368" s="218">
        <v>5</v>
      </c>
      <c r="I368" s="219"/>
      <c r="J368" s="215"/>
      <c r="K368" s="215"/>
      <c r="L368" s="220"/>
      <c r="M368" s="221"/>
      <c r="N368" s="222"/>
      <c r="O368" s="222"/>
      <c r="P368" s="222"/>
      <c r="Q368" s="222"/>
      <c r="R368" s="222"/>
      <c r="S368" s="222"/>
      <c r="T368" s="223"/>
      <c r="AT368" s="224" t="s">
        <v>138</v>
      </c>
      <c r="AU368" s="224" t="s">
        <v>82</v>
      </c>
      <c r="AV368" s="12" t="s">
        <v>82</v>
      </c>
      <c r="AW368" s="12" t="s">
        <v>36</v>
      </c>
      <c r="AX368" s="12" t="s">
        <v>80</v>
      </c>
      <c r="AY368" s="224" t="s">
        <v>129</v>
      </c>
    </row>
    <row r="369" spans="2:65" s="1" customFormat="1" ht="16.5" customHeight="1">
      <c r="B369" s="40"/>
      <c r="C369" s="236" t="s">
        <v>497</v>
      </c>
      <c r="D369" s="236" t="s">
        <v>279</v>
      </c>
      <c r="E369" s="237" t="s">
        <v>498</v>
      </c>
      <c r="F369" s="238" t="s">
        <v>499</v>
      </c>
      <c r="G369" s="239" t="s">
        <v>143</v>
      </c>
      <c r="H369" s="240">
        <v>1.01</v>
      </c>
      <c r="I369" s="241"/>
      <c r="J369" s="242">
        <f>ROUND(I369*H369,2)</f>
        <v>0</v>
      </c>
      <c r="K369" s="238" t="s">
        <v>135</v>
      </c>
      <c r="L369" s="243"/>
      <c r="M369" s="244" t="s">
        <v>21</v>
      </c>
      <c r="N369" s="245" t="s">
        <v>43</v>
      </c>
      <c r="O369" s="41"/>
      <c r="P369" s="200">
        <f>O369*H369</f>
        <v>0</v>
      </c>
      <c r="Q369" s="200">
        <v>2.7E-2</v>
      </c>
      <c r="R369" s="200">
        <f>Q369*H369</f>
        <v>2.7269999999999999E-2</v>
      </c>
      <c r="S369" s="200">
        <v>0</v>
      </c>
      <c r="T369" s="201">
        <f>S369*H369</f>
        <v>0</v>
      </c>
      <c r="AR369" s="23" t="s">
        <v>173</v>
      </c>
      <c r="AT369" s="23" t="s">
        <v>279</v>
      </c>
      <c r="AU369" s="23" t="s">
        <v>82</v>
      </c>
      <c r="AY369" s="23" t="s">
        <v>129</v>
      </c>
      <c r="BE369" s="202">
        <f>IF(N369="základní",J369,0)</f>
        <v>0</v>
      </c>
      <c r="BF369" s="202">
        <f>IF(N369="snížená",J369,0)</f>
        <v>0</v>
      </c>
      <c r="BG369" s="202">
        <f>IF(N369="zákl. přenesená",J369,0)</f>
        <v>0</v>
      </c>
      <c r="BH369" s="202">
        <f>IF(N369="sníž. přenesená",J369,0)</f>
        <v>0</v>
      </c>
      <c r="BI369" s="202">
        <f>IF(N369="nulová",J369,0)</f>
        <v>0</v>
      </c>
      <c r="BJ369" s="23" t="s">
        <v>80</v>
      </c>
      <c r="BK369" s="202">
        <f>ROUND(I369*H369,2)</f>
        <v>0</v>
      </c>
      <c r="BL369" s="23" t="s">
        <v>136</v>
      </c>
      <c r="BM369" s="23" t="s">
        <v>500</v>
      </c>
    </row>
    <row r="370" spans="2:65" s="12" customFormat="1" ht="13.5">
      <c r="B370" s="214"/>
      <c r="C370" s="215"/>
      <c r="D370" s="205" t="s">
        <v>138</v>
      </c>
      <c r="E370" s="216" t="s">
        <v>21</v>
      </c>
      <c r="F370" s="217" t="s">
        <v>501</v>
      </c>
      <c r="G370" s="215"/>
      <c r="H370" s="218">
        <v>1.01</v>
      </c>
      <c r="I370" s="219"/>
      <c r="J370" s="215"/>
      <c r="K370" s="215"/>
      <c r="L370" s="220"/>
      <c r="M370" s="221"/>
      <c r="N370" s="222"/>
      <c r="O370" s="222"/>
      <c r="P370" s="222"/>
      <c r="Q370" s="222"/>
      <c r="R370" s="222"/>
      <c r="S370" s="222"/>
      <c r="T370" s="223"/>
      <c r="AT370" s="224" t="s">
        <v>138</v>
      </c>
      <c r="AU370" s="224" t="s">
        <v>82</v>
      </c>
      <c r="AV370" s="12" t="s">
        <v>82</v>
      </c>
      <c r="AW370" s="12" t="s">
        <v>36</v>
      </c>
      <c r="AX370" s="12" t="s">
        <v>80</v>
      </c>
      <c r="AY370" s="224" t="s">
        <v>129</v>
      </c>
    </row>
    <row r="371" spans="2:65" s="1" customFormat="1" ht="25.5" customHeight="1">
      <c r="B371" s="40"/>
      <c r="C371" s="191" t="s">
        <v>502</v>
      </c>
      <c r="D371" s="191" t="s">
        <v>131</v>
      </c>
      <c r="E371" s="192" t="s">
        <v>503</v>
      </c>
      <c r="F371" s="193" t="s">
        <v>504</v>
      </c>
      <c r="G371" s="194" t="s">
        <v>134</v>
      </c>
      <c r="H371" s="195">
        <v>2</v>
      </c>
      <c r="I371" s="196"/>
      <c r="J371" s="197">
        <f>ROUND(I371*H371,2)</f>
        <v>0</v>
      </c>
      <c r="K371" s="193" t="s">
        <v>135</v>
      </c>
      <c r="L371" s="60"/>
      <c r="M371" s="198" t="s">
        <v>21</v>
      </c>
      <c r="N371" s="199" t="s">
        <v>43</v>
      </c>
      <c r="O371" s="41"/>
      <c r="P371" s="200">
        <f>O371*H371</f>
        <v>0</v>
      </c>
      <c r="Q371" s="200">
        <v>0.10100000000000001</v>
      </c>
      <c r="R371" s="200">
        <f>Q371*H371</f>
        <v>0.20200000000000001</v>
      </c>
      <c r="S371" s="200">
        <v>0</v>
      </c>
      <c r="T371" s="201">
        <f>S371*H371</f>
        <v>0</v>
      </c>
      <c r="AR371" s="23" t="s">
        <v>136</v>
      </c>
      <c r="AT371" s="23" t="s">
        <v>131</v>
      </c>
      <c r="AU371" s="23" t="s">
        <v>82</v>
      </c>
      <c r="AY371" s="23" t="s">
        <v>129</v>
      </c>
      <c r="BE371" s="202">
        <f>IF(N371="základní",J371,0)</f>
        <v>0</v>
      </c>
      <c r="BF371" s="202">
        <f>IF(N371="snížená",J371,0)</f>
        <v>0</v>
      </c>
      <c r="BG371" s="202">
        <f>IF(N371="zákl. přenesená",J371,0)</f>
        <v>0</v>
      </c>
      <c r="BH371" s="202">
        <f>IF(N371="sníž. přenesená",J371,0)</f>
        <v>0</v>
      </c>
      <c r="BI371" s="202">
        <f>IF(N371="nulová",J371,0)</f>
        <v>0</v>
      </c>
      <c r="BJ371" s="23" t="s">
        <v>80</v>
      </c>
      <c r="BK371" s="202">
        <f>ROUND(I371*H371,2)</f>
        <v>0</v>
      </c>
      <c r="BL371" s="23" t="s">
        <v>136</v>
      </c>
      <c r="BM371" s="23" t="s">
        <v>505</v>
      </c>
    </row>
    <row r="372" spans="2:65" s="11" customFormat="1" ht="13.5">
      <c r="B372" s="203"/>
      <c r="C372" s="204"/>
      <c r="D372" s="205" t="s">
        <v>138</v>
      </c>
      <c r="E372" s="206" t="s">
        <v>21</v>
      </c>
      <c r="F372" s="207" t="s">
        <v>506</v>
      </c>
      <c r="G372" s="204"/>
      <c r="H372" s="206" t="s">
        <v>21</v>
      </c>
      <c r="I372" s="208"/>
      <c r="J372" s="204"/>
      <c r="K372" s="204"/>
      <c r="L372" s="209"/>
      <c r="M372" s="210"/>
      <c r="N372" s="211"/>
      <c r="O372" s="211"/>
      <c r="P372" s="211"/>
      <c r="Q372" s="211"/>
      <c r="R372" s="211"/>
      <c r="S372" s="211"/>
      <c r="T372" s="212"/>
      <c r="AT372" s="213" t="s">
        <v>138</v>
      </c>
      <c r="AU372" s="213" t="s">
        <v>82</v>
      </c>
      <c r="AV372" s="11" t="s">
        <v>80</v>
      </c>
      <c r="AW372" s="11" t="s">
        <v>36</v>
      </c>
      <c r="AX372" s="11" t="s">
        <v>72</v>
      </c>
      <c r="AY372" s="213" t="s">
        <v>129</v>
      </c>
    </row>
    <row r="373" spans="2:65" s="12" customFormat="1" ht="13.5">
      <c r="B373" s="214"/>
      <c r="C373" s="215"/>
      <c r="D373" s="205" t="s">
        <v>138</v>
      </c>
      <c r="E373" s="216" t="s">
        <v>21</v>
      </c>
      <c r="F373" s="217" t="s">
        <v>82</v>
      </c>
      <c r="G373" s="215"/>
      <c r="H373" s="218">
        <v>2</v>
      </c>
      <c r="I373" s="219"/>
      <c r="J373" s="215"/>
      <c r="K373" s="215"/>
      <c r="L373" s="220"/>
      <c r="M373" s="221"/>
      <c r="N373" s="222"/>
      <c r="O373" s="222"/>
      <c r="P373" s="222"/>
      <c r="Q373" s="222"/>
      <c r="R373" s="222"/>
      <c r="S373" s="222"/>
      <c r="T373" s="223"/>
      <c r="AT373" s="224" t="s">
        <v>138</v>
      </c>
      <c r="AU373" s="224" t="s">
        <v>82</v>
      </c>
      <c r="AV373" s="12" t="s">
        <v>82</v>
      </c>
      <c r="AW373" s="12" t="s">
        <v>36</v>
      </c>
      <c r="AX373" s="12" t="s">
        <v>80</v>
      </c>
      <c r="AY373" s="224" t="s">
        <v>129</v>
      </c>
    </row>
    <row r="374" spans="2:65" s="1" customFormat="1" ht="16.5" customHeight="1">
      <c r="B374" s="40"/>
      <c r="C374" s="236" t="s">
        <v>507</v>
      </c>
      <c r="D374" s="236" t="s">
        <v>279</v>
      </c>
      <c r="E374" s="237" t="s">
        <v>508</v>
      </c>
      <c r="F374" s="238" t="s">
        <v>509</v>
      </c>
      <c r="G374" s="239" t="s">
        <v>134</v>
      </c>
      <c r="H374" s="240">
        <v>0.41199999999999998</v>
      </c>
      <c r="I374" s="241"/>
      <c r="J374" s="242">
        <f>ROUND(I374*H374,2)</f>
        <v>0</v>
      </c>
      <c r="K374" s="238" t="s">
        <v>135</v>
      </c>
      <c r="L374" s="243"/>
      <c r="M374" s="244" t="s">
        <v>21</v>
      </c>
      <c r="N374" s="245" t="s">
        <v>43</v>
      </c>
      <c r="O374" s="41"/>
      <c r="P374" s="200">
        <f>O374*H374</f>
        <v>0</v>
      </c>
      <c r="Q374" s="200">
        <v>0.108</v>
      </c>
      <c r="R374" s="200">
        <f>Q374*H374</f>
        <v>4.4495999999999994E-2</v>
      </c>
      <c r="S374" s="200">
        <v>0</v>
      </c>
      <c r="T374" s="201">
        <f>S374*H374</f>
        <v>0</v>
      </c>
      <c r="AR374" s="23" t="s">
        <v>173</v>
      </c>
      <c r="AT374" s="23" t="s">
        <v>279</v>
      </c>
      <c r="AU374" s="23" t="s">
        <v>82</v>
      </c>
      <c r="AY374" s="23" t="s">
        <v>129</v>
      </c>
      <c r="BE374" s="202">
        <f>IF(N374="základní",J374,0)</f>
        <v>0</v>
      </c>
      <c r="BF374" s="202">
        <f>IF(N374="snížená",J374,0)</f>
        <v>0</v>
      </c>
      <c r="BG374" s="202">
        <f>IF(N374="zákl. přenesená",J374,0)</f>
        <v>0</v>
      </c>
      <c r="BH374" s="202">
        <f>IF(N374="sníž. přenesená",J374,0)</f>
        <v>0</v>
      </c>
      <c r="BI374" s="202">
        <f>IF(N374="nulová",J374,0)</f>
        <v>0</v>
      </c>
      <c r="BJ374" s="23" t="s">
        <v>80</v>
      </c>
      <c r="BK374" s="202">
        <f>ROUND(I374*H374,2)</f>
        <v>0</v>
      </c>
      <c r="BL374" s="23" t="s">
        <v>136</v>
      </c>
      <c r="BM374" s="23" t="s">
        <v>510</v>
      </c>
    </row>
    <row r="375" spans="2:65" s="11" customFormat="1" ht="13.5">
      <c r="B375" s="203"/>
      <c r="C375" s="204"/>
      <c r="D375" s="205" t="s">
        <v>138</v>
      </c>
      <c r="E375" s="206" t="s">
        <v>21</v>
      </c>
      <c r="F375" s="207" t="s">
        <v>511</v>
      </c>
      <c r="G375" s="204"/>
      <c r="H375" s="206" t="s">
        <v>21</v>
      </c>
      <c r="I375" s="208"/>
      <c r="J375" s="204"/>
      <c r="K375" s="204"/>
      <c r="L375" s="209"/>
      <c r="M375" s="210"/>
      <c r="N375" s="211"/>
      <c r="O375" s="211"/>
      <c r="P375" s="211"/>
      <c r="Q375" s="211"/>
      <c r="R375" s="211"/>
      <c r="S375" s="211"/>
      <c r="T375" s="212"/>
      <c r="AT375" s="213" t="s">
        <v>138</v>
      </c>
      <c r="AU375" s="213" t="s">
        <v>82</v>
      </c>
      <c r="AV375" s="11" t="s">
        <v>80</v>
      </c>
      <c r="AW375" s="11" t="s">
        <v>36</v>
      </c>
      <c r="AX375" s="11" t="s">
        <v>72</v>
      </c>
      <c r="AY375" s="213" t="s">
        <v>129</v>
      </c>
    </row>
    <row r="376" spans="2:65" s="12" customFormat="1" ht="13.5">
      <c r="B376" s="214"/>
      <c r="C376" s="215"/>
      <c r="D376" s="205" t="s">
        <v>138</v>
      </c>
      <c r="E376" s="216" t="s">
        <v>21</v>
      </c>
      <c r="F376" s="217" t="s">
        <v>512</v>
      </c>
      <c r="G376" s="215"/>
      <c r="H376" s="218">
        <v>0.41199999999999998</v>
      </c>
      <c r="I376" s="219"/>
      <c r="J376" s="215"/>
      <c r="K376" s="215"/>
      <c r="L376" s="220"/>
      <c r="M376" s="221"/>
      <c r="N376" s="222"/>
      <c r="O376" s="222"/>
      <c r="P376" s="222"/>
      <c r="Q376" s="222"/>
      <c r="R376" s="222"/>
      <c r="S376" s="222"/>
      <c r="T376" s="223"/>
      <c r="AT376" s="224" t="s">
        <v>138</v>
      </c>
      <c r="AU376" s="224" t="s">
        <v>82</v>
      </c>
      <c r="AV376" s="12" t="s">
        <v>82</v>
      </c>
      <c r="AW376" s="12" t="s">
        <v>36</v>
      </c>
      <c r="AX376" s="12" t="s">
        <v>80</v>
      </c>
      <c r="AY376" s="224" t="s">
        <v>129</v>
      </c>
    </row>
    <row r="377" spans="2:65" s="10" customFormat="1" ht="29.85" customHeight="1">
      <c r="B377" s="175"/>
      <c r="C377" s="176"/>
      <c r="D377" s="177" t="s">
        <v>71</v>
      </c>
      <c r="E377" s="189" t="s">
        <v>173</v>
      </c>
      <c r="F377" s="189" t="s">
        <v>513</v>
      </c>
      <c r="G377" s="176"/>
      <c r="H377" s="176"/>
      <c r="I377" s="179"/>
      <c r="J377" s="190">
        <f>BK377</f>
        <v>0</v>
      </c>
      <c r="K377" s="176"/>
      <c r="L377" s="181"/>
      <c r="M377" s="182"/>
      <c r="N377" s="183"/>
      <c r="O377" s="183"/>
      <c r="P377" s="184">
        <f>SUM(P378:P409)</f>
        <v>0</v>
      </c>
      <c r="Q377" s="183"/>
      <c r="R377" s="184">
        <f>SUM(R378:R409)</f>
        <v>20.64873</v>
      </c>
      <c r="S377" s="183"/>
      <c r="T377" s="185">
        <f>SUM(T378:T409)</f>
        <v>0</v>
      </c>
      <c r="AR377" s="186" t="s">
        <v>80</v>
      </c>
      <c r="AT377" s="187" t="s">
        <v>71</v>
      </c>
      <c r="AU377" s="187" t="s">
        <v>80</v>
      </c>
      <c r="AY377" s="186" t="s">
        <v>129</v>
      </c>
      <c r="BK377" s="188">
        <f>SUM(BK378:BK409)</f>
        <v>0</v>
      </c>
    </row>
    <row r="378" spans="2:65" s="1" customFormat="1" ht="16.5" customHeight="1">
      <c r="B378" s="40"/>
      <c r="C378" s="191" t="s">
        <v>514</v>
      </c>
      <c r="D378" s="191" t="s">
        <v>131</v>
      </c>
      <c r="E378" s="192" t="s">
        <v>515</v>
      </c>
      <c r="F378" s="193" t="s">
        <v>516</v>
      </c>
      <c r="G378" s="194" t="s">
        <v>199</v>
      </c>
      <c r="H378" s="195">
        <v>28</v>
      </c>
      <c r="I378" s="196"/>
      <c r="J378" s="197">
        <f>ROUND(I378*H378,2)</f>
        <v>0</v>
      </c>
      <c r="K378" s="193" t="s">
        <v>21</v>
      </c>
      <c r="L378" s="60"/>
      <c r="M378" s="198" t="s">
        <v>21</v>
      </c>
      <c r="N378" s="199" t="s">
        <v>43</v>
      </c>
      <c r="O378" s="41"/>
      <c r="P378" s="200">
        <f>O378*H378</f>
        <v>0</v>
      </c>
      <c r="Q378" s="200">
        <v>0.15</v>
      </c>
      <c r="R378" s="200">
        <f>Q378*H378</f>
        <v>4.2</v>
      </c>
      <c r="S378" s="200">
        <v>0</v>
      </c>
      <c r="T378" s="201">
        <f>S378*H378</f>
        <v>0</v>
      </c>
      <c r="AR378" s="23" t="s">
        <v>136</v>
      </c>
      <c r="AT378" s="23" t="s">
        <v>131</v>
      </c>
      <c r="AU378" s="23" t="s">
        <v>82</v>
      </c>
      <c r="AY378" s="23" t="s">
        <v>129</v>
      </c>
      <c r="BE378" s="202">
        <f>IF(N378="základní",J378,0)</f>
        <v>0</v>
      </c>
      <c r="BF378" s="202">
        <f>IF(N378="snížená",J378,0)</f>
        <v>0</v>
      </c>
      <c r="BG378" s="202">
        <f>IF(N378="zákl. přenesená",J378,0)</f>
        <v>0</v>
      </c>
      <c r="BH378" s="202">
        <f>IF(N378="sníž. přenesená",J378,0)</f>
        <v>0</v>
      </c>
      <c r="BI378" s="202">
        <f>IF(N378="nulová",J378,0)</f>
        <v>0</v>
      </c>
      <c r="BJ378" s="23" t="s">
        <v>80</v>
      </c>
      <c r="BK378" s="202">
        <f>ROUND(I378*H378,2)</f>
        <v>0</v>
      </c>
      <c r="BL378" s="23" t="s">
        <v>136</v>
      </c>
      <c r="BM378" s="23" t="s">
        <v>517</v>
      </c>
    </row>
    <row r="379" spans="2:65" s="11" customFormat="1" ht="13.5">
      <c r="B379" s="203"/>
      <c r="C379" s="204"/>
      <c r="D379" s="205" t="s">
        <v>138</v>
      </c>
      <c r="E379" s="206" t="s">
        <v>21</v>
      </c>
      <c r="F379" s="207" t="s">
        <v>518</v>
      </c>
      <c r="G379" s="204"/>
      <c r="H379" s="206" t="s">
        <v>21</v>
      </c>
      <c r="I379" s="208"/>
      <c r="J379" s="204"/>
      <c r="K379" s="204"/>
      <c r="L379" s="209"/>
      <c r="M379" s="210"/>
      <c r="N379" s="211"/>
      <c r="O379" s="211"/>
      <c r="P379" s="211"/>
      <c r="Q379" s="211"/>
      <c r="R379" s="211"/>
      <c r="S379" s="211"/>
      <c r="T379" s="212"/>
      <c r="AT379" s="213" t="s">
        <v>138</v>
      </c>
      <c r="AU379" s="213" t="s">
        <v>82</v>
      </c>
      <c r="AV379" s="11" t="s">
        <v>80</v>
      </c>
      <c r="AW379" s="11" t="s">
        <v>36</v>
      </c>
      <c r="AX379" s="11" t="s">
        <v>72</v>
      </c>
      <c r="AY379" s="213" t="s">
        <v>129</v>
      </c>
    </row>
    <row r="380" spans="2:65" s="12" customFormat="1" ht="13.5">
      <c r="B380" s="214"/>
      <c r="C380" s="215"/>
      <c r="D380" s="205" t="s">
        <v>138</v>
      </c>
      <c r="E380" s="216" t="s">
        <v>21</v>
      </c>
      <c r="F380" s="217" t="s">
        <v>519</v>
      </c>
      <c r="G380" s="215"/>
      <c r="H380" s="218">
        <v>28</v>
      </c>
      <c r="I380" s="219"/>
      <c r="J380" s="215"/>
      <c r="K380" s="215"/>
      <c r="L380" s="220"/>
      <c r="M380" s="221"/>
      <c r="N380" s="222"/>
      <c r="O380" s="222"/>
      <c r="P380" s="222"/>
      <c r="Q380" s="222"/>
      <c r="R380" s="222"/>
      <c r="S380" s="222"/>
      <c r="T380" s="223"/>
      <c r="AT380" s="224" t="s">
        <v>138</v>
      </c>
      <c r="AU380" s="224" t="s">
        <v>82</v>
      </c>
      <c r="AV380" s="12" t="s">
        <v>82</v>
      </c>
      <c r="AW380" s="12" t="s">
        <v>36</v>
      </c>
      <c r="AX380" s="12" t="s">
        <v>80</v>
      </c>
      <c r="AY380" s="224" t="s">
        <v>129</v>
      </c>
    </row>
    <row r="381" spans="2:65" s="1" customFormat="1" ht="16.5" customHeight="1">
      <c r="B381" s="40"/>
      <c r="C381" s="191" t="s">
        <v>520</v>
      </c>
      <c r="D381" s="191" t="s">
        <v>131</v>
      </c>
      <c r="E381" s="192" t="s">
        <v>521</v>
      </c>
      <c r="F381" s="193" t="s">
        <v>522</v>
      </c>
      <c r="G381" s="194" t="s">
        <v>199</v>
      </c>
      <c r="H381" s="195">
        <v>24</v>
      </c>
      <c r="I381" s="196"/>
      <c r="J381" s="197">
        <f>ROUND(I381*H381,2)</f>
        <v>0</v>
      </c>
      <c r="K381" s="193" t="s">
        <v>21</v>
      </c>
      <c r="L381" s="60"/>
      <c r="M381" s="198" t="s">
        <v>21</v>
      </c>
      <c r="N381" s="199" t="s">
        <v>43</v>
      </c>
      <c r="O381" s="41"/>
      <c r="P381" s="200">
        <f>O381*H381</f>
        <v>0</v>
      </c>
      <c r="Q381" s="200">
        <v>0</v>
      </c>
      <c r="R381" s="200">
        <f>Q381*H381</f>
        <v>0</v>
      </c>
      <c r="S381" s="200">
        <v>0</v>
      </c>
      <c r="T381" s="201">
        <f>S381*H381</f>
        <v>0</v>
      </c>
      <c r="AR381" s="23" t="s">
        <v>136</v>
      </c>
      <c r="AT381" s="23" t="s">
        <v>131</v>
      </c>
      <c r="AU381" s="23" t="s">
        <v>82</v>
      </c>
      <c r="AY381" s="23" t="s">
        <v>129</v>
      </c>
      <c r="BE381" s="202">
        <f>IF(N381="základní",J381,0)</f>
        <v>0</v>
      </c>
      <c r="BF381" s="202">
        <f>IF(N381="snížená",J381,0)</f>
        <v>0</v>
      </c>
      <c r="BG381" s="202">
        <f>IF(N381="zákl. přenesená",J381,0)</f>
        <v>0</v>
      </c>
      <c r="BH381" s="202">
        <f>IF(N381="sníž. přenesená",J381,0)</f>
        <v>0</v>
      </c>
      <c r="BI381" s="202">
        <f>IF(N381="nulová",J381,0)</f>
        <v>0</v>
      </c>
      <c r="BJ381" s="23" t="s">
        <v>80</v>
      </c>
      <c r="BK381" s="202">
        <f>ROUND(I381*H381,2)</f>
        <v>0</v>
      </c>
      <c r="BL381" s="23" t="s">
        <v>136</v>
      </c>
      <c r="BM381" s="23" t="s">
        <v>523</v>
      </c>
    </row>
    <row r="382" spans="2:65" s="11" customFormat="1" ht="13.5">
      <c r="B382" s="203"/>
      <c r="C382" s="204"/>
      <c r="D382" s="205" t="s">
        <v>138</v>
      </c>
      <c r="E382" s="206" t="s">
        <v>21</v>
      </c>
      <c r="F382" s="207" t="s">
        <v>151</v>
      </c>
      <c r="G382" s="204"/>
      <c r="H382" s="206" t="s">
        <v>21</v>
      </c>
      <c r="I382" s="208"/>
      <c r="J382" s="204"/>
      <c r="K382" s="204"/>
      <c r="L382" s="209"/>
      <c r="M382" s="210"/>
      <c r="N382" s="211"/>
      <c r="O382" s="211"/>
      <c r="P382" s="211"/>
      <c r="Q382" s="211"/>
      <c r="R382" s="211"/>
      <c r="S382" s="211"/>
      <c r="T382" s="212"/>
      <c r="AT382" s="213" t="s">
        <v>138</v>
      </c>
      <c r="AU382" s="213" t="s">
        <v>82</v>
      </c>
      <c r="AV382" s="11" t="s">
        <v>80</v>
      </c>
      <c r="AW382" s="11" t="s">
        <v>36</v>
      </c>
      <c r="AX382" s="11" t="s">
        <v>72</v>
      </c>
      <c r="AY382" s="213" t="s">
        <v>129</v>
      </c>
    </row>
    <row r="383" spans="2:65" s="11" customFormat="1" ht="27">
      <c r="B383" s="203"/>
      <c r="C383" s="204"/>
      <c r="D383" s="205" t="s">
        <v>138</v>
      </c>
      <c r="E383" s="206" t="s">
        <v>21</v>
      </c>
      <c r="F383" s="207" t="s">
        <v>524</v>
      </c>
      <c r="G383" s="204"/>
      <c r="H383" s="206" t="s">
        <v>21</v>
      </c>
      <c r="I383" s="208"/>
      <c r="J383" s="204"/>
      <c r="K383" s="204"/>
      <c r="L383" s="209"/>
      <c r="M383" s="210"/>
      <c r="N383" s="211"/>
      <c r="O383" s="211"/>
      <c r="P383" s="211"/>
      <c r="Q383" s="211"/>
      <c r="R383" s="211"/>
      <c r="S383" s="211"/>
      <c r="T383" s="212"/>
      <c r="AT383" s="213" t="s">
        <v>138</v>
      </c>
      <c r="AU383" s="213" t="s">
        <v>82</v>
      </c>
      <c r="AV383" s="11" t="s">
        <v>80</v>
      </c>
      <c r="AW383" s="11" t="s">
        <v>36</v>
      </c>
      <c r="AX383" s="11" t="s">
        <v>72</v>
      </c>
      <c r="AY383" s="213" t="s">
        <v>129</v>
      </c>
    </row>
    <row r="384" spans="2:65" s="12" customFormat="1" ht="13.5">
      <c r="B384" s="214"/>
      <c r="C384" s="215"/>
      <c r="D384" s="205" t="s">
        <v>138</v>
      </c>
      <c r="E384" s="216" t="s">
        <v>21</v>
      </c>
      <c r="F384" s="217" t="s">
        <v>525</v>
      </c>
      <c r="G384" s="215"/>
      <c r="H384" s="218">
        <v>24</v>
      </c>
      <c r="I384" s="219"/>
      <c r="J384" s="215"/>
      <c r="K384" s="215"/>
      <c r="L384" s="220"/>
      <c r="M384" s="221"/>
      <c r="N384" s="222"/>
      <c r="O384" s="222"/>
      <c r="P384" s="222"/>
      <c r="Q384" s="222"/>
      <c r="R384" s="222"/>
      <c r="S384" s="222"/>
      <c r="T384" s="223"/>
      <c r="AT384" s="224" t="s">
        <v>138</v>
      </c>
      <c r="AU384" s="224" t="s">
        <v>82</v>
      </c>
      <c r="AV384" s="12" t="s">
        <v>82</v>
      </c>
      <c r="AW384" s="12" t="s">
        <v>36</v>
      </c>
      <c r="AX384" s="12" t="s">
        <v>80</v>
      </c>
      <c r="AY384" s="224" t="s">
        <v>129</v>
      </c>
    </row>
    <row r="385" spans="2:65" s="1" customFormat="1" ht="16.5" customHeight="1">
      <c r="B385" s="40"/>
      <c r="C385" s="191" t="s">
        <v>526</v>
      </c>
      <c r="D385" s="191" t="s">
        <v>131</v>
      </c>
      <c r="E385" s="192" t="s">
        <v>527</v>
      </c>
      <c r="F385" s="193" t="s">
        <v>528</v>
      </c>
      <c r="G385" s="194" t="s">
        <v>143</v>
      </c>
      <c r="H385" s="195">
        <v>3</v>
      </c>
      <c r="I385" s="196"/>
      <c r="J385" s="197">
        <f>ROUND(I385*H385,2)</f>
        <v>0</v>
      </c>
      <c r="K385" s="193" t="s">
        <v>135</v>
      </c>
      <c r="L385" s="60"/>
      <c r="M385" s="198" t="s">
        <v>21</v>
      </c>
      <c r="N385" s="199" t="s">
        <v>43</v>
      </c>
      <c r="O385" s="41"/>
      <c r="P385" s="200">
        <f>O385*H385</f>
        <v>0</v>
      </c>
      <c r="Q385" s="200">
        <v>0.34089999999999998</v>
      </c>
      <c r="R385" s="200">
        <f>Q385*H385</f>
        <v>1.0226999999999999</v>
      </c>
      <c r="S385" s="200">
        <v>0</v>
      </c>
      <c r="T385" s="201">
        <f>S385*H385</f>
        <v>0</v>
      </c>
      <c r="AR385" s="23" t="s">
        <v>136</v>
      </c>
      <c r="AT385" s="23" t="s">
        <v>131</v>
      </c>
      <c r="AU385" s="23" t="s">
        <v>82</v>
      </c>
      <c r="AY385" s="23" t="s">
        <v>129</v>
      </c>
      <c r="BE385" s="202">
        <f>IF(N385="základní",J385,0)</f>
        <v>0</v>
      </c>
      <c r="BF385" s="202">
        <f>IF(N385="snížená",J385,0)</f>
        <v>0</v>
      </c>
      <c r="BG385" s="202">
        <f>IF(N385="zákl. přenesená",J385,0)</f>
        <v>0</v>
      </c>
      <c r="BH385" s="202">
        <f>IF(N385="sníž. přenesená",J385,0)</f>
        <v>0</v>
      </c>
      <c r="BI385" s="202">
        <f>IF(N385="nulová",J385,0)</f>
        <v>0</v>
      </c>
      <c r="BJ385" s="23" t="s">
        <v>80</v>
      </c>
      <c r="BK385" s="202">
        <f>ROUND(I385*H385,2)</f>
        <v>0</v>
      </c>
      <c r="BL385" s="23" t="s">
        <v>136</v>
      </c>
      <c r="BM385" s="23" t="s">
        <v>529</v>
      </c>
    </row>
    <row r="386" spans="2:65" s="11" customFormat="1" ht="13.5">
      <c r="B386" s="203"/>
      <c r="C386" s="204"/>
      <c r="D386" s="205" t="s">
        <v>138</v>
      </c>
      <c r="E386" s="206" t="s">
        <v>21</v>
      </c>
      <c r="F386" s="207" t="s">
        <v>151</v>
      </c>
      <c r="G386" s="204"/>
      <c r="H386" s="206" t="s">
        <v>21</v>
      </c>
      <c r="I386" s="208"/>
      <c r="J386" s="204"/>
      <c r="K386" s="204"/>
      <c r="L386" s="209"/>
      <c r="M386" s="210"/>
      <c r="N386" s="211"/>
      <c r="O386" s="211"/>
      <c r="P386" s="211"/>
      <c r="Q386" s="211"/>
      <c r="R386" s="211"/>
      <c r="S386" s="211"/>
      <c r="T386" s="212"/>
      <c r="AT386" s="213" t="s">
        <v>138</v>
      </c>
      <c r="AU386" s="213" t="s">
        <v>82</v>
      </c>
      <c r="AV386" s="11" t="s">
        <v>80</v>
      </c>
      <c r="AW386" s="11" t="s">
        <v>36</v>
      </c>
      <c r="AX386" s="11" t="s">
        <v>72</v>
      </c>
      <c r="AY386" s="213" t="s">
        <v>129</v>
      </c>
    </row>
    <row r="387" spans="2:65" s="12" customFormat="1" ht="13.5">
      <c r="B387" s="214"/>
      <c r="C387" s="215"/>
      <c r="D387" s="205" t="s">
        <v>138</v>
      </c>
      <c r="E387" s="216" t="s">
        <v>21</v>
      </c>
      <c r="F387" s="217" t="s">
        <v>147</v>
      </c>
      <c r="G387" s="215"/>
      <c r="H387" s="218">
        <v>3</v>
      </c>
      <c r="I387" s="219"/>
      <c r="J387" s="215"/>
      <c r="K387" s="215"/>
      <c r="L387" s="220"/>
      <c r="M387" s="221"/>
      <c r="N387" s="222"/>
      <c r="O387" s="222"/>
      <c r="P387" s="222"/>
      <c r="Q387" s="222"/>
      <c r="R387" s="222"/>
      <c r="S387" s="222"/>
      <c r="T387" s="223"/>
      <c r="AT387" s="224" t="s">
        <v>138</v>
      </c>
      <c r="AU387" s="224" t="s">
        <v>82</v>
      </c>
      <c r="AV387" s="12" t="s">
        <v>82</v>
      </c>
      <c r="AW387" s="12" t="s">
        <v>36</v>
      </c>
      <c r="AX387" s="12" t="s">
        <v>72</v>
      </c>
      <c r="AY387" s="224" t="s">
        <v>129</v>
      </c>
    </row>
    <row r="388" spans="2:65" s="1" customFormat="1" ht="25.5" customHeight="1">
      <c r="B388" s="40"/>
      <c r="C388" s="236" t="s">
        <v>530</v>
      </c>
      <c r="D388" s="236" t="s">
        <v>279</v>
      </c>
      <c r="E388" s="237" t="s">
        <v>531</v>
      </c>
      <c r="F388" s="238" t="s">
        <v>532</v>
      </c>
      <c r="G388" s="239" t="s">
        <v>143</v>
      </c>
      <c r="H388" s="240">
        <v>3.03</v>
      </c>
      <c r="I388" s="241"/>
      <c r="J388" s="242">
        <f>ROUND(I388*H388,2)</f>
        <v>0</v>
      </c>
      <c r="K388" s="238" t="s">
        <v>135</v>
      </c>
      <c r="L388" s="243"/>
      <c r="M388" s="244" t="s">
        <v>21</v>
      </c>
      <c r="N388" s="245" t="s">
        <v>43</v>
      </c>
      <c r="O388" s="41"/>
      <c r="P388" s="200">
        <f>O388*H388</f>
        <v>0</v>
      </c>
      <c r="Q388" s="200">
        <v>2.7E-2</v>
      </c>
      <c r="R388" s="200">
        <f>Q388*H388</f>
        <v>8.1809999999999994E-2</v>
      </c>
      <c r="S388" s="200">
        <v>0</v>
      </c>
      <c r="T388" s="201">
        <f>S388*H388</f>
        <v>0</v>
      </c>
      <c r="AR388" s="23" t="s">
        <v>173</v>
      </c>
      <c r="AT388" s="23" t="s">
        <v>279</v>
      </c>
      <c r="AU388" s="23" t="s">
        <v>82</v>
      </c>
      <c r="AY388" s="23" t="s">
        <v>129</v>
      </c>
      <c r="BE388" s="202">
        <f>IF(N388="základní",J388,0)</f>
        <v>0</v>
      </c>
      <c r="BF388" s="202">
        <f>IF(N388="snížená",J388,0)</f>
        <v>0</v>
      </c>
      <c r="BG388" s="202">
        <f>IF(N388="zákl. přenesená",J388,0)</f>
        <v>0</v>
      </c>
      <c r="BH388" s="202">
        <f>IF(N388="sníž. přenesená",J388,0)</f>
        <v>0</v>
      </c>
      <c r="BI388" s="202">
        <f>IF(N388="nulová",J388,0)</f>
        <v>0</v>
      </c>
      <c r="BJ388" s="23" t="s">
        <v>80</v>
      </c>
      <c r="BK388" s="202">
        <f>ROUND(I388*H388,2)</f>
        <v>0</v>
      </c>
      <c r="BL388" s="23" t="s">
        <v>136</v>
      </c>
      <c r="BM388" s="23" t="s">
        <v>533</v>
      </c>
    </row>
    <row r="389" spans="2:65" s="12" customFormat="1" ht="13.5">
      <c r="B389" s="214"/>
      <c r="C389" s="215"/>
      <c r="D389" s="205" t="s">
        <v>138</v>
      </c>
      <c r="E389" s="216" t="s">
        <v>21</v>
      </c>
      <c r="F389" s="217" t="s">
        <v>534</v>
      </c>
      <c r="G389" s="215"/>
      <c r="H389" s="218">
        <v>3.03</v>
      </c>
      <c r="I389" s="219"/>
      <c r="J389" s="215"/>
      <c r="K389" s="215"/>
      <c r="L389" s="220"/>
      <c r="M389" s="221"/>
      <c r="N389" s="222"/>
      <c r="O389" s="222"/>
      <c r="P389" s="222"/>
      <c r="Q389" s="222"/>
      <c r="R389" s="222"/>
      <c r="S389" s="222"/>
      <c r="T389" s="223"/>
      <c r="AT389" s="224" t="s">
        <v>138</v>
      </c>
      <c r="AU389" s="224" t="s">
        <v>82</v>
      </c>
      <c r="AV389" s="12" t="s">
        <v>82</v>
      </c>
      <c r="AW389" s="12" t="s">
        <v>36</v>
      </c>
      <c r="AX389" s="12" t="s">
        <v>72</v>
      </c>
      <c r="AY389" s="224" t="s">
        <v>129</v>
      </c>
    </row>
    <row r="390" spans="2:65" s="1" customFormat="1" ht="16.5" customHeight="1">
      <c r="B390" s="40"/>
      <c r="C390" s="236" t="s">
        <v>535</v>
      </c>
      <c r="D390" s="236" t="s">
        <v>279</v>
      </c>
      <c r="E390" s="237" t="s">
        <v>536</v>
      </c>
      <c r="F390" s="238" t="s">
        <v>537</v>
      </c>
      <c r="G390" s="239" t="s">
        <v>143</v>
      </c>
      <c r="H390" s="240">
        <v>3.03</v>
      </c>
      <c r="I390" s="241"/>
      <c r="J390" s="242">
        <f>ROUND(I390*H390,2)</f>
        <v>0</v>
      </c>
      <c r="K390" s="238" t="s">
        <v>135</v>
      </c>
      <c r="L390" s="243"/>
      <c r="M390" s="244" t="s">
        <v>21</v>
      </c>
      <c r="N390" s="245" t="s">
        <v>43</v>
      </c>
      <c r="O390" s="41"/>
      <c r="P390" s="200">
        <f>O390*H390</f>
        <v>0</v>
      </c>
      <c r="Q390" s="200">
        <v>5.8000000000000003E-2</v>
      </c>
      <c r="R390" s="200">
        <f>Q390*H390</f>
        <v>0.17574000000000001</v>
      </c>
      <c r="S390" s="200">
        <v>0</v>
      </c>
      <c r="T390" s="201">
        <f>S390*H390</f>
        <v>0</v>
      </c>
      <c r="AR390" s="23" t="s">
        <v>173</v>
      </c>
      <c r="AT390" s="23" t="s">
        <v>279</v>
      </c>
      <c r="AU390" s="23" t="s">
        <v>82</v>
      </c>
      <c r="AY390" s="23" t="s">
        <v>129</v>
      </c>
      <c r="BE390" s="202">
        <f>IF(N390="základní",J390,0)</f>
        <v>0</v>
      </c>
      <c r="BF390" s="202">
        <f>IF(N390="snížená",J390,0)</f>
        <v>0</v>
      </c>
      <c r="BG390" s="202">
        <f>IF(N390="zákl. přenesená",J390,0)</f>
        <v>0</v>
      </c>
      <c r="BH390" s="202">
        <f>IF(N390="sníž. přenesená",J390,0)</f>
        <v>0</v>
      </c>
      <c r="BI390" s="202">
        <f>IF(N390="nulová",J390,0)</f>
        <v>0</v>
      </c>
      <c r="BJ390" s="23" t="s">
        <v>80</v>
      </c>
      <c r="BK390" s="202">
        <f>ROUND(I390*H390,2)</f>
        <v>0</v>
      </c>
      <c r="BL390" s="23" t="s">
        <v>136</v>
      </c>
      <c r="BM390" s="23" t="s">
        <v>538</v>
      </c>
    </row>
    <row r="391" spans="2:65" s="12" customFormat="1" ht="13.5">
      <c r="B391" s="214"/>
      <c r="C391" s="215"/>
      <c r="D391" s="205" t="s">
        <v>138</v>
      </c>
      <c r="E391" s="216" t="s">
        <v>21</v>
      </c>
      <c r="F391" s="217" t="s">
        <v>539</v>
      </c>
      <c r="G391" s="215"/>
      <c r="H391" s="218">
        <v>3.03</v>
      </c>
      <c r="I391" s="219"/>
      <c r="J391" s="215"/>
      <c r="K391" s="215"/>
      <c r="L391" s="220"/>
      <c r="M391" s="221"/>
      <c r="N391" s="222"/>
      <c r="O391" s="222"/>
      <c r="P391" s="222"/>
      <c r="Q391" s="222"/>
      <c r="R391" s="222"/>
      <c r="S391" s="222"/>
      <c r="T391" s="223"/>
      <c r="AT391" s="224" t="s">
        <v>138</v>
      </c>
      <c r="AU391" s="224" t="s">
        <v>82</v>
      </c>
      <c r="AV391" s="12" t="s">
        <v>82</v>
      </c>
      <c r="AW391" s="12" t="s">
        <v>36</v>
      </c>
      <c r="AX391" s="12" t="s">
        <v>72</v>
      </c>
      <c r="AY391" s="224" t="s">
        <v>129</v>
      </c>
    </row>
    <row r="392" spans="2:65" s="1" customFormat="1" ht="25.5" customHeight="1">
      <c r="B392" s="40"/>
      <c r="C392" s="236" t="s">
        <v>540</v>
      </c>
      <c r="D392" s="236" t="s">
        <v>279</v>
      </c>
      <c r="E392" s="237" t="s">
        <v>541</v>
      </c>
      <c r="F392" s="238" t="s">
        <v>542</v>
      </c>
      <c r="G392" s="239" t="s">
        <v>143</v>
      </c>
      <c r="H392" s="240">
        <v>3.03</v>
      </c>
      <c r="I392" s="241"/>
      <c r="J392" s="242">
        <f>ROUND(I392*H392,2)</f>
        <v>0</v>
      </c>
      <c r="K392" s="238" t="s">
        <v>135</v>
      </c>
      <c r="L392" s="243"/>
      <c r="M392" s="244" t="s">
        <v>21</v>
      </c>
      <c r="N392" s="245" t="s">
        <v>43</v>
      </c>
      <c r="O392" s="41"/>
      <c r="P392" s="200">
        <f>O392*H392</f>
        <v>0</v>
      </c>
      <c r="Q392" s="200">
        <v>0.08</v>
      </c>
      <c r="R392" s="200">
        <f>Q392*H392</f>
        <v>0.24239999999999998</v>
      </c>
      <c r="S392" s="200">
        <v>0</v>
      </c>
      <c r="T392" s="201">
        <f>S392*H392</f>
        <v>0</v>
      </c>
      <c r="AR392" s="23" t="s">
        <v>173</v>
      </c>
      <c r="AT392" s="23" t="s">
        <v>279</v>
      </c>
      <c r="AU392" s="23" t="s">
        <v>82</v>
      </c>
      <c r="AY392" s="23" t="s">
        <v>129</v>
      </c>
      <c r="BE392" s="202">
        <f>IF(N392="základní",J392,0)</f>
        <v>0</v>
      </c>
      <c r="BF392" s="202">
        <f>IF(N392="snížená",J392,0)</f>
        <v>0</v>
      </c>
      <c r="BG392" s="202">
        <f>IF(N392="zákl. přenesená",J392,0)</f>
        <v>0</v>
      </c>
      <c r="BH392" s="202">
        <f>IF(N392="sníž. přenesená",J392,0)</f>
        <v>0</v>
      </c>
      <c r="BI392" s="202">
        <f>IF(N392="nulová",J392,0)</f>
        <v>0</v>
      </c>
      <c r="BJ392" s="23" t="s">
        <v>80</v>
      </c>
      <c r="BK392" s="202">
        <f>ROUND(I392*H392,2)</f>
        <v>0</v>
      </c>
      <c r="BL392" s="23" t="s">
        <v>136</v>
      </c>
      <c r="BM392" s="23" t="s">
        <v>543</v>
      </c>
    </row>
    <row r="393" spans="2:65" s="12" customFormat="1" ht="13.5">
      <c r="B393" s="214"/>
      <c r="C393" s="215"/>
      <c r="D393" s="205" t="s">
        <v>138</v>
      </c>
      <c r="E393" s="216" t="s">
        <v>21</v>
      </c>
      <c r="F393" s="217" t="s">
        <v>539</v>
      </c>
      <c r="G393" s="215"/>
      <c r="H393" s="218">
        <v>3.03</v>
      </c>
      <c r="I393" s="219"/>
      <c r="J393" s="215"/>
      <c r="K393" s="215"/>
      <c r="L393" s="220"/>
      <c r="M393" s="221"/>
      <c r="N393" s="222"/>
      <c r="O393" s="222"/>
      <c r="P393" s="222"/>
      <c r="Q393" s="222"/>
      <c r="R393" s="222"/>
      <c r="S393" s="222"/>
      <c r="T393" s="223"/>
      <c r="AT393" s="224" t="s">
        <v>138</v>
      </c>
      <c r="AU393" s="224" t="s">
        <v>82</v>
      </c>
      <c r="AV393" s="12" t="s">
        <v>82</v>
      </c>
      <c r="AW393" s="12" t="s">
        <v>36</v>
      </c>
      <c r="AX393" s="12" t="s">
        <v>72</v>
      </c>
      <c r="AY393" s="224" t="s">
        <v>129</v>
      </c>
    </row>
    <row r="394" spans="2:65" s="1" customFormat="1" ht="16.5" customHeight="1">
      <c r="B394" s="40"/>
      <c r="C394" s="236" t="s">
        <v>544</v>
      </c>
      <c r="D394" s="236" t="s">
        <v>279</v>
      </c>
      <c r="E394" s="237" t="s">
        <v>545</v>
      </c>
      <c r="F394" s="238" t="s">
        <v>546</v>
      </c>
      <c r="G394" s="239" t="s">
        <v>143</v>
      </c>
      <c r="H394" s="240">
        <v>3.03</v>
      </c>
      <c r="I394" s="241"/>
      <c r="J394" s="242">
        <f>ROUND(I394*H394,2)</f>
        <v>0</v>
      </c>
      <c r="K394" s="238" t="s">
        <v>135</v>
      </c>
      <c r="L394" s="243"/>
      <c r="M394" s="244" t="s">
        <v>21</v>
      </c>
      <c r="N394" s="245" t="s">
        <v>43</v>
      </c>
      <c r="O394" s="41"/>
      <c r="P394" s="200">
        <f>O394*H394</f>
        <v>0</v>
      </c>
      <c r="Q394" s="200">
        <v>7.1999999999999995E-2</v>
      </c>
      <c r="R394" s="200">
        <f>Q394*H394</f>
        <v>0.21815999999999997</v>
      </c>
      <c r="S394" s="200">
        <v>0</v>
      </c>
      <c r="T394" s="201">
        <f>S394*H394</f>
        <v>0</v>
      </c>
      <c r="AR394" s="23" t="s">
        <v>173</v>
      </c>
      <c r="AT394" s="23" t="s">
        <v>279</v>
      </c>
      <c r="AU394" s="23" t="s">
        <v>82</v>
      </c>
      <c r="AY394" s="23" t="s">
        <v>129</v>
      </c>
      <c r="BE394" s="202">
        <f>IF(N394="základní",J394,0)</f>
        <v>0</v>
      </c>
      <c r="BF394" s="202">
        <f>IF(N394="snížená",J394,0)</f>
        <v>0</v>
      </c>
      <c r="BG394" s="202">
        <f>IF(N394="zákl. přenesená",J394,0)</f>
        <v>0</v>
      </c>
      <c r="BH394" s="202">
        <f>IF(N394="sníž. přenesená",J394,0)</f>
        <v>0</v>
      </c>
      <c r="BI394" s="202">
        <f>IF(N394="nulová",J394,0)</f>
        <v>0</v>
      </c>
      <c r="BJ394" s="23" t="s">
        <v>80</v>
      </c>
      <c r="BK394" s="202">
        <f>ROUND(I394*H394,2)</f>
        <v>0</v>
      </c>
      <c r="BL394" s="23" t="s">
        <v>136</v>
      </c>
      <c r="BM394" s="23" t="s">
        <v>547</v>
      </c>
    </row>
    <row r="395" spans="2:65" s="12" customFormat="1" ht="13.5">
      <c r="B395" s="214"/>
      <c r="C395" s="215"/>
      <c r="D395" s="205" t="s">
        <v>138</v>
      </c>
      <c r="E395" s="216" t="s">
        <v>21</v>
      </c>
      <c r="F395" s="217" t="s">
        <v>539</v>
      </c>
      <c r="G395" s="215"/>
      <c r="H395" s="218">
        <v>3.03</v>
      </c>
      <c r="I395" s="219"/>
      <c r="J395" s="215"/>
      <c r="K395" s="215"/>
      <c r="L395" s="220"/>
      <c r="M395" s="221"/>
      <c r="N395" s="222"/>
      <c r="O395" s="222"/>
      <c r="P395" s="222"/>
      <c r="Q395" s="222"/>
      <c r="R395" s="222"/>
      <c r="S395" s="222"/>
      <c r="T395" s="223"/>
      <c r="AT395" s="224" t="s">
        <v>138</v>
      </c>
      <c r="AU395" s="224" t="s">
        <v>82</v>
      </c>
      <c r="AV395" s="12" t="s">
        <v>82</v>
      </c>
      <c r="AW395" s="12" t="s">
        <v>36</v>
      </c>
      <c r="AX395" s="12" t="s">
        <v>72</v>
      </c>
      <c r="AY395" s="224" t="s">
        <v>129</v>
      </c>
    </row>
    <row r="396" spans="2:65" s="1" customFormat="1" ht="25.5" customHeight="1">
      <c r="B396" s="40"/>
      <c r="C396" s="191" t="s">
        <v>548</v>
      </c>
      <c r="D396" s="191" t="s">
        <v>131</v>
      </c>
      <c r="E396" s="192" t="s">
        <v>549</v>
      </c>
      <c r="F396" s="193" t="s">
        <v>550</v>
      </c>
      <c r="G396" s="194" t="s">
        <v>143</v>
      </c>
      <c r="H396" s="195">
        <v>3</v>
      </c>
      <c r="I396" s="196"/>
      <c r="J396" s="197">
        <f>ROUND(I396*H396,2)</f>
        <v>0</v>
      </c>
      <c r="K396" s="193" t="s">
        <v>135</v>
      </c>
      <c r="L396" s="60"/>
      <c r="M396" s="198" t="s">
        <v>21</v>
      </c>
      <c r="N396" s="199" t="s">
        <v>43</v>
      </c>
      <c r="O396" s="41"/>
      <c r="P396" s="200">
        <f>O396*H396</f>
        <v>0</v>
      </c>
      <c r="Q396" s="200">
        <v>9.3600000000000003E-3</v>
      </c>
      <c r="R396" s="200">
        <f>Q396*H396</f>
        <v>2.8080000000000001E-2</v>
      </c>
      <c r="S396" s="200">
        <v>0</v>
      </c>
      <c r="T396" s="201">
        <f>S396*H396</f>
        <v>0</v>
      </c>
      <c r="AR396" s="23" t="s">
        <v>136</v>
      </c>
      <c r="AT396" s="23" t="s">
        <v>131</v>
      </c>
      <c r="AU396" s="23" t="s">
        <v>82</v>
      </c>
      <c r="AY396" s="23" t="s">
        <v>129</v>
      </c>
      <c r="BE396" s="202">
        <f>IF(N396="základní",J396,0)</f>
        <v>0</v>
      </c>
      <c r="BF396" s="202">
        <f>IF(N396="snížená",J396,0)</f>
        <v>0</v>
      </c>
      <c r="BG396" s="202">
        <f>IF(N396="zákl. přenesená",J396,0)</f>
        <v>0</v>
      </c>
      <c r="BH396" s="202">
        <f>IF(N396="sníž. přenesená",J396,0)</f>
        <v>0</v>
      </c>
      <c r="BI396" s="202">
        <f>IF(N396="nulová",J396,0)</f>
        <v>0</v>
      </c>
      <c r="BJ396" s="23" t="s">
        <v>80</v>
      </c>
      <c r="BK396" s="202">
        <f>ROUND(I396*H396,2)</f>
        <v>0</v>
      </c>
      <c r="BL396" s="23" t="s">
        <v>136</v>
      </c>
      <c r="BM396" s="23" t="s">
        <v>551</v>
      </c>
    </row>
    <row r="397" spans="2:65" s="11" customFormat="1" ht="13.5">
      <c r="B397" s="203"/>
      <c r="C397" s="204"/>
      <c r="D397" s="205" t="s">
        <v>138</v>
      </c>
      <c r="E397" s="206" t="s">
        <v>21</v>
      </c>
      <c r="F397" s="207" t="s">
        <v>552</v>
      </c>
      <c r="G397" s="204"/>
      <c r="H397" s="206" t="s">
        <v>21</v>
      </c>
      <c r="I397" s="208"/>
      <c r="J397" s="204"/>
      <c r="K397" s="204"/>
      <c r="L397" s="209"/>
      <c r="M397" s="210"/>
      <c r="N397" s="211"/>
      <c r="O397" s="211"/>
      <c r="P397" s="211"/>
      <c r="Q397" s="211"/>
      <c r="R397" s="211"/>
      <c r="S397" s="211"/>
      <c r="T397" s="212"/>
      <c r="AT397" s="213" t="s">
        <v>138</v>
      </c>
      <c r="AU397" s="213" t="s">
        <v>82</v>
      </c>
      <c r="AV397" s="11" t="s">
        <v>80</v>
      </c>
      <c r="AW397" s="11" t="s">
        <v>36</v>
      </c>
      <c r="AX397" s="11" t="s">
        <v>72</v>
      </c>
      <c r="AY397" s="213" t="s">
        <v>129</v>
      </c>
    </row>
    <row r="398" spans="2:65" s="12" customFormat="1" ht="13.5">
      <c r="B398" s="214"/>
      <c r="C398" s="215"/>
      <c r="D398" s="205" t="s">
        <v>138</v>
      </c>
      <c r="E398" s="216" t="s">
        <v>21</v>
      </c>
      <c r="F398" s="217" t="s">
        <v>147</v>
      </c>
      <c r="G398" s="215"/>
      <c r="H398" s="218">
        <v>3</v>
      </c>
      <c r="I398" s="219"/>
      <c r="J398" s="215"/>
      <c r="K398" s="215"/>
      <c r="L398" s="220"/>
      <c r="M398" s="221"/>
      <c r="N398" s="222"/>
      <c r="O398" s="222"/>
      <c r="P398" s="222"/>
      <c r="Q398" s="222"/>
      <c r="R398" s="222"/>
      <c r="S398" s="222"/>
      <c r="T398" s="223"/>
      <c r="AT398" s="224" t="s">
        <v>138</v>
      </c>
      <c r="AU398" s="224" t="s">
        <v>82</v>
      </c>
      <c r="AV398" s="12" t="s">
        <v>82</v>
      </c>
      <c r="AW398" s="12" t="s">
        <v>36</v>
      </c>
      <c r="AX398" s="12" t="s">
        <v>80</v>
      </c>
      <c r="AY398" s="224" t="s">
        <v>129</v>
      </c>
    </row>
    <row r="399" spans="2:65" s="1" customFormat="1" ht="16.5" customHeight="1">
      <c r="B399" s="40"/>
      <c r="C399" s="236" t="s">
        <v>553</v>
      </c>
      <c r="D399" s="236" t="s">
        <v>279</v>
      </c>
      <c r="E399" s="237" t="s">
        <v>554</v>
      </c>
      <c r="F399" s="238" t="s">
        <v>555</v>
      </c>
      <c r="G399" s="239" t="s">
        <v>143</v>
      </c>
      <c r="H399" s="240">
        <v>2</v>
      </c>
      <c r="I399" s="241"/>
      <c r="J399" s="242">
        <f>ROUND(I399*H399,2)</f>
        <v>0</v>
      </c>
      <c r="K399" s="238" t="s">
        <v>135</v>
      </c>
      <c r="L399" s="243"/>
      <c r="M399" s="244" t="s">
        <v>21</v>
      </c>
      <c r="N399" s="245" t="s">
        <v>43</v>
      </c>
      <c r="O399" s="41"/>
      <c r="P399" s="200">
        <f>O399*H399</f>
        <v>0</v>
      </c>
      <c r="Q399" s="200">
        <v>5.0599999999999999E-2</v>
      </c>
      <c r="R399" s="200">
        <f>Q399*H399</f>
        <v>0.1012</v>
      </c>
      <c r="S399" s="200">
        <v>0</v>
      </c>
      <c r="T399" s="201">
        <f>S399*H399</f>
        <v>0</v>
      </c>
      <c r="AR399" s="23" t="s">
        <v>173</v>
      </c>
      <c r="AT399" s="23" t="s">
        <v>279</v>
      </c>
      <c r="AU399" s="23" t="s">
        <v>82</v>
      </c>
      <c r="AY399" s="23" t="s">
        <v>129</v>
      </c>
      <c r="BE399" s="202">
        <f>IF(N399="základní",J399,0)</f>
        <v>0</v>
      </c>
      <c r="BF399" s="202">
        <f>IF(N399="snížená",J399,0)</f>
        <v>0</v>
      </c>
      <c r="BG399" s="202">
        <f>IF(N399="zákl. přenesená",J399,0)</f>
        <v>0</v>
      </c>
      <c r="BH399" s="202">
        <f>IF(N399="sníž. přenesená",J399,0)</f>
        <v>0</v>
      </c>
      <c r="BI399" s="202">
        <f>IF(N399="nulová",J399,0)</f>
        <v>0</v>
      </c>
      <c r="BJ399" s="23" t="s">
        <v>80</v>
      </c>
      <c r="BK399" s="202">
        <f>ROUND(I399*H399,2)</f>
        <v>0</v>
      </c>
      <c r="BL399" s="23" t="s">
        <v>136</v>
      </c>
      <c r="BM399" s="23" t="s">
        <v>556</v>
      </c>
    </row>
    <row r="400" spans="2:65" s="12" customFormat="1" ht="13.5">
      <c r="B400" s="214"/>
      <c r="C400" s="215"/>
      <c r="D400" s="205" t="s">
        <v>138</v>
      </c>
      <c r="E400" s="216" t="s">
        <v>21</v>
      </c>
      <c r="F400" s="217" t="s">
        <v>82</v>
      </c>
      <c r="G400" s="215"/>
      <c r="H400" s="218">
        <v>2</v>
      </c>
      <c r="I400" s="219"/>
      <c r="J400" s="215"/>
      <c r="K400" s="215"/>
      <c r="L400" s="220"/>
      <c r="M400" s="221"/>
      <c r="N400" s="222"/>
      <c r="O400" s="222"/>
      <c r="P400" s="222"/>
      <c r="Q400" s="222"/>
      <c r="R400" s="222"/>
      <c r="S400" s="222"/>
      <c r="T400" s="223"/>
      <c r="AT400" s="224" t="s">
        <v>138</v>
      </c>
      <c r="AU400" s="224" t="s">
        <v>82</v>
      </c>
      <c r="AV400" s="12" t="s">
        <v>82</v>
      </c>
      <c r="AW400" s="12" t="s">
        <v>36</v>
      </c>
      <c r="AX400" s="12" t="s">
        <v>80</v>
      </c>
      <c r="AY400" s="224" t="s">
        <v>129</v>
      </c>
    </row>
    <row r="401" spans="2:65" s="1" customFormat="1" ht="16.5" customHeight="1">
      <c r="B401" s="40"/>
      <c r="C401" s="236" t="s">
        <v>557</v>
      </c>
      <c r="D401" s="236" t="s">
        <v>279</v>
      </c>
      <c r="E401" s="237" t="s">
        <v>558</v>
      </c>
      <c r="F401" s="238" t="s">
        <v>559</v>
      </c>
      <c r="G401" s="239" t="s">
        <v>143</v>
      </c>
      <c r="H401" s="240">
        <v>1</v>
      </c>
      <c r="I401" s="241"/>
      <c r="J401" s="242">
        <f>ROUND(I401*H401,2)</f>
        <v>0</v>
      </c>
      <c r="K401" s="238" t="s">
        <v>21</v>
      </c>
      <c r="L401" s="243"/>
      <c r="M401" s="244" t="s">
        <v>21</v>
      </c>
      <c r="N401" s="245" t="s">
        <v>43</v>
      </c>
      <c r="O401" s="41"/>
      <c r="P401" s="200">
        <f>O401*H401</f>
        <v>0</v>
      </c>
      <c r="Q401" s="200">
        <v>8.4000000000000005E-2</v>
      </c>
      <c r="R401" s="200">
        <f>Q401*H401</f>
        <v>8.4000000000000005E-2</v>
      </c>
      <c r="S401" s="200">
        <v>0</v>
      </c>
      <c r="T401" s="201">
        <f>S401*H401</f>
        <v>0</v>
      </c>
      <c r="AR401" s="23" t="s">
        <v>173</v>
      </c>
      <c r="AT401" s="23" t="s">
        <v>279</v>
      </c>
      <c r="AU401" s="23" t="s">
        <v>82</v>
      </c>
      <c r="AY401" s="23" t="s">
        <v>129</v>
      </c>
      <c r="BE401" s="202">
        <f>IF(N401="základní",J401,0)</f>
        <v>0</v>
      </c>
      <c r="BF401" s="202">
        <f>IF(N401="snížená",J401,0)</f>
        <v>0</v>
      </c>
      <c r="BG401" s="202">
        <f>IF(N401="zákl. přenesená",J401,0)</f>
        <v>0</v>
      </c>
      <c r="BH401" s="202">
        <f>IF(N401="sníž. přenesená",J401,0)</f>
        <v>0</v>
      </c>
      <c r="BI401" s="202">
        <f>IF(N401="nulová",J401,0)</f>
        <v>0</v>
      </c>
      <c r="BJ401" s="23" t="s">
        <v>80</v>
      </c>
      <c r="BK401" s="202">
        <f>ROUND(I401*H401,2)</f>
        <v>0</v>
      </c>
      <c r="BL401" s="23" t="s">
        <v>136</v>
      </c>
      <c r="BM401" s="23" t="s">
        <v>560</v>
      </c>
    </row>
    <row r="402" spans="2:65" s="12" customFormat="1" ht="13.5">
      <c r="B402" s="214"/>
      <c r="C402" s="215"/>
      <c r="D402" s="205" t="s">
        <v>138</v>
      </c>
      <c r="E402" s="216" t="s">
        <v>21</v>
      </c>
      <c r="F402" s="217" t="s">
        <v>80</v>
      </c>
      <c r="G402" s="215"/>
      <c r="H402" s="218">
        <v>1</v>
      </c>
      <c r="I402" s="219"/>
      <c r="J402" s="215"/>
      <c r="K402" s="215"/>
      <c r="L402" s="220"/>
      <c r="M402" s="221"/>
      <c r="N402" s="222"/>
      <c r="O402" s="222"/>
      <c r="P402" s="222"/>
      <c r="Q402" s="222"/>
      <c r="R402" s="222"/>
      <c r="S402" s="222"/>
      <c r="T402" s="223"/>
      <c r="AT402" s="224" t="s">
        <v>138</v>
      </c>
      <c r="AU402" s="224" t="s">
        <v>82</v>
      </c>
      <c r="AV402" s="12" t="s">
        <v>82</v>
      </c>
      <c r="AW402" s="12" t="s">
        <v>36</v>
      </c>
      <c r="AX402" s="12" t="s">
        <v>80</v>
      </c>
      <c r="AY402" s="224" t="s">
        <v>129</v>
      </c>
    </row>
    <row r="403" spans="2:65" s="1" customFormat="1" ht="16.5" customHeight="1">
      <c r="B403" s="40"/>
      <c r="C403" s="236" t="s">
        <v>561</v>
      </c>
      <c r="D403" s="236" t="s">
        <v>279</v>
      </c>
      <c r="E403" s="237" t="s">
        <v>562</v>
      </c>
      <c r="F403" s="238" t="s">
        <v>563</v>
      </c>
      <c r="G403" s="239" t="s">
        <v>143</v>
      </c>
      <c r="H403" s="240">
        <v>3</v>
      </c>
      <c r="I403" s="241"/>
      <c r="J403" s="242">
        <f>ROUND(I403*H403,2)</f>
        <v>0</v>
      </c>
      <c r="K403" s="238" t="s">
        <v>135</v>
      </c>
      <c r="L403" s="243"/>
      <c r="M403" s="244" t="s">
        <v>21</v>
      </c>
      <c r="N403" s="245" t="s">
        <v>43</v>
      </c>
      <c r="O403" s="41"/>
      <c r="P403" s="200">
        <f>O403*H403</f>
        <v>0</v>
      </c>
      <c r="Q403" s="200">
        <v>7.0000000000000001E-3</v>
      </c>
      <c r="R403" s="200">
        <f>Q403*H403</f>
        <v>2.1000000000000001E-2</v>
      </c>
      <c r="S403" s="200">
        <v>0</v>
      </c>
      <c r="T403" s="201">
        <f>S403*H403</f>
        <v>0</v>
      </c>
      <c r="AR403" s="23" t="s">
        <v>173</v>
      </c>
      <c r="AT403" s="23" t="s">
        <v>279</v>
      </c>
      <c r="AU403" s="23" t="s">
        <v>82</v>
      </c>
      <c r="AY403" s="23" t="s">
        <v>129</v>
      </c>
      <c r="BE403" s="202">
        <f>IF(N403="základní",J403,0)</f>
        <v>0</v>
      </c>
      <c r="BF403" s="202">
        <f>IF(N403="snížená",J403,0)</f>
        <v>0</v>
      </c>
      <c r="BG403" s="202">
        <f>IF(N403="zákl. přenesená",J403,0)</f>
        <v>0</v>
      </c>
      <c r="BH403" s="202">
        <f>IF(N403="sníž. přenesená",J403,0)</f>
        <v>0</v>
      </c>
      <c r="BI403" s="202">
        <f>IF(N403="nulová",J403,0)</f>
        <v>0</v>
      </c>
      <c r="BJ403" s="23" t="s">
        <v>80</v>
      </c>
      <c r="BK403" s="202">
        <f>ROUND(I403*H403,2)</f>
        <v>0</v>
      </c>
      <c r="BL403" s="23" t="s">
        <v>136</v>
      </c>
      <c r="BM403" s="23" t="s">
        <v>564</v>
      </c>
    </row>
    <row r="404" spans="2:65" s="1" customFormat="1" ht="16.5" customHeight="1">
      <c r="B404" s="40"/>
      <c r="C404" s="191" t="s">
        <v>565</v>
      </c>
      <c r="D404" s="191" t="s">
        <v>131</v>
      </c>
      <c r="E404" s="192" t="s">
        <v>566</v>
      </c>
      <c r="F404" s="193" t="s">
        <v>567</v>
      </c>
      <c r="G404" s="194" t="s">
        <v>143</v>
      </c>
      <c r="H404" s="195">
        <v>10</v>
      </c>
      <c r="I404" s="196"/>
      <c r="J404" s="197">
        <f>ROUND(I404*H404,2)</f>
        <v>0</v>
      </c>
      <c r="K404" s="193" t="s">
        <v>135</v>
      </c>
      <c r="L404" s="60"/>
      <c r="M404" s="198" t="s">
        <v>21</v>
      </c>
      <c r="N404" s="199" t="s">
        <v>43</v>
      </c>
      <c r="O404" s="41"/>
      <c r="P404" s="200">
        <f>O404*H404</f>
        <v>0</v>
      </c>
      <c r="Q404" s="200">
        <v>0.42080000000000001</v>
      </c>
      <c r="R404" s="200">
        <f>Q404*H404</f>
        <v>4.2080000000000002</v>
      </c>
      <c r="S404" s="200">
        <v>0</v>
      </c>
      <c r="T404" s="201">
        <f>S404*H404</f>
        <v>0</v>
      </c>
      <c r="AR404" s="23" t="s">
        <v>136</v>
      </c>
      <c r="AT404" s="23" t="s">
        <v>131</v>
      </c>
      <c r="AU404" s="23" t="s">
        <v>82</v>
      </c>
      <c r="AY404" s="23" t="s">
        <v>129</v>
      </c>
      <c r="BE404" s="202">
        <f>IF(N404="základní",J404,0)</f>
        <v>0</v>
      </c>
      <c r="BF404" s="202">
        <f>IF(N404="snížená",J404,0)</f>
        <v>0</v>
      </c>
      <c r="BG404" s="202">
        <f>IF(N404="zákl. přenesená",J404,0)</f>
        <v>0</v>
      </c>
      <c r="BH404" s="202">
        <f>IF(N404="sníž. přenesená",J404,0)</f>
        <v>0</v>
      </c>
      <c r="BI404" s="202">
        <f>IF(N404="nulová",J404,0)</f>
        <v>0</v>
      </c>
      <c r="BJ404" s="23" t="s">
        <v>80</v>
      </c>
      <c r="BK404" s="202">
        <f>ROUND(I404*H404,2)</f>
        <v>0</v>
      </c>
      <c r="BL404" s="23" t="s">
        <v>136</v>
      </c>
      <c r="BM404" s="23" t="s">
        <v>568</v>
      </c>
    </row>
    <row r="405" spans="2:65" s="11" customFormat="1" ht="13.5">
      <c r="B405" s="203"/>
      <c r="C405" s="204"/>
      <c r="D405" s="205" t="s">
        <v>138</v>
      </c>
      <c r="E405" s="206" t="s">
        <v>21</v>
      </c>
      <c r="F405" s="207" t="s">
        <v>151</v>
      </c>
      <c r="G405" s="204"/>
      <c r="H405" s="206" t="s">
        <v>21</v>
      </c>
      <c r="I405" s="208"/>
      <c r="J405" s="204"/>
      <c r="K405" s="204"/>
      <c r="L405" s="209"/>
      <c r="M405" s="210"/>
      <c r="N405" s="211"/>
      <c r="O405" s="211"/>
      <c r="P405" s="211"/>
      <c r="Q405" s="211"/>
      <c r="R405" s="211"/>
      <c r="S405" s="211"/>
      <c r="T405" s="212"/>
      <c r="AT405" s="213" t="s">
        <v>138</v>
      </c>
      <c r="AU405" s="213" t="s">
        <v>82</v>
      </c>
      <c r="AV405" s="11" t="s">
        <v>80</v>
      </c>
      <c r="AW405" s="11" t="s">
        <v>36</v>
      </c>
      <c r="AX405" s="11" t="s">
        <v>72</v>
      </c>
      <c r="AY405" s="213" t="s">
        <v>129</v>
      </c>
    </row>
    <row r="406" spans="2:65" s="12" customFormat="1" ht="13.5">
      <c r="B406" s="214"/>
      <c r="C406" s="215"/>
      <c r="D406" s="205" t="s">
        <v>138</v>
      </c>
      <c r="E406" s="216" t="s">
        <v>21</v>
      </c>
      <c r="F406" s="217" t="s">
        <v>187</v>
      </c>
      <c r="G406" s="215"/>
      <c r="H406" s="218">
        <v>10</v>
      </c>
      <c r="I406" s="219"/>
      <c r="J406" s="215"/>
      <c r="K406" s="215"/>
      <c r="L406" s="220"/>
      <c r="M406" s="221"/>
      <c r="N406" s="222"/>
      <c r="O406" s="222"/>
      <c r="P406" s="222"/>
      <c r="Q406" s="222"/>
      <c r="R406" s="222"/>
      <c r="S406" s="222"/>
      <c r="T406" s="223"/>
      <c r="AT406" s="224" t="s">
        <v>138</v>
      </c>
      <c r="AU406" s="224" t="s">
        <v>82</v>
      </c>
      <c r="AV406" s="12" t="s">
        <v>82</v>
      </c>
      <c r="AW406" s="12" t="s">
        <v>36</v>
      </c>
      <c r="AX406" s="12" t="s">
        <v>80</v>
      </c>
      <c r="AY406" s="224" t="s">
        <v>129</v>
      </c>
    </row>
    <row r="407" spans="2:65" s="1" customFormat="1" ht="25.5" customHeight="1">
      <c r="B407" s="40"/>
      <c r="C407" s="191" t="s">
        <v>569</v>
      </c>
      <c r="D407" s="191" t="s">
        <v>131</v>
      </c>
      <c r="E407" s="192" t="s">
        <v>570</v>
      </c>
      <c r="F407" s="193" t="s">
        <v>571</v>
      </c>
      <c r="G407" s="194" t="s">
        <v>143</v>
      </c>
      <c r="H407" s="195">
        <v>33</v>
      </c>
      <c r="I407" s="196"/>
      <c r="J407" s="197">
        <f>ROUND(I407*H407,2)</f>
        <v>0</v>
      </c>
      <c r="K407" s="193" t="s">
        <v>135</v>
      </c>
      <c r="L407" s="60"/>
      <c r="M407" s="198" t="s">
        <v>21</v>
      </c>
      <c r="N407" s="199" t="s">
        <v>43</v>
      </c>
      <c r="O407" s="41"/>
      <c r="P407" s="200">
        <f>O407*H407</f>
        <v>0</v>
      </c>
      <c r="Q407" s="200">
        <v>0.31108000000000002</v>
      </c>
      <c r="R407" s="200">
        <f>Q407*H407</f>
        <v>10.265640000000001</v>
      </c>
      <c r="S407" s="200">
        <v>0</v>
      </c>
      <c r="T407" s="201">
        <f>S407*H407</f>
        <v>0</v>
      </c>
      <c r="AR407" s="23" t="s">
        <v>136</v>
      </c>
      <c r="AT407" s="23" t="s">
        <v>131</v>
      </c>
      <c r="AU407" s="23" t="s">
        <v>82</v>
      </c>
      <c r="AY407" s="23" t="s">
        <v>129</v>
      </c>
      <c r="BE407" s="202">
        <f>IF(N407="základní",J407,0)</f>
        <v>0</v>
      </c>
      <c r="BF407" s="202">
        <f>IF(N407="snížená",J407,0)</f>
        <v>0</v>
      </c>
      <c r="BG407" s="202">
        <f>IF(N407="zákl. přenesená",J407,0)</f>
        <v>0</v>
      </c>
      <c r="BH407" s="202">
        <f>IF(N407="sníž. přenesená",J407,0)</f>
        <v>0</v>
      </c>
      <c r="BI407" s="202">
        <f>IF(N407="nulová",J407,0)</f>
        <v>0</v>
      </c>
      <c r="BJ407" s="23" t="s">
        <v>80</v>
      </c>
      <c r="BK407" s="202">
        <f>ROUND(I407*H407,2)</f>
        <v>0</v>
      </c>
      <c r="BL407" s="23" t="s">
        <v>136</v>
      </c>
      <c r="BM407" s="23" t="s">
        <v>572</v>
      </c>
    </row>
    <row r="408" spans="2:65" s="11" customFormat="1" ht="13.5">
      <c r="B408" s="203"/>
      <c r="C408" s="204"/>
      <c r="D408" s="205" t="s">
        <v>138</v>
      </c>
      <c r="E408" s="206" t="s">
        <v>21</v>
      </c>
      <c r="F408" s="207" t="s">
        <v>151</v>
      </c>
      <c r="G408" s="204"/>
      <c r="H408" s="206" t="s">
        <v>21</v>
      </c>
      <c r="I408" s="208"/>
      <c r="J408" s="204"/>
      <c r="K408" s="204"/>
      <c r="L408" s="209"/>
      <c r="M408" s="210"/>
      <c r="N408" s="211"/>
      <c r="O408" s="211"/>
      <c r="P408" s="211"/>
      <c r="Q408" s="211"/>
      <c r="R408" s="211"/>
      <c r="S408" s="211"/>
      <c r="T408" s="212"/>
      <c r="AT408" s="213" t="s">
        <v>138</v>
      </c>
      <c r="AU408" s="213" t="s">
        <v>82</v>
      </c>
      <c r="AV408" s="11" t="s">
        <v>80</v>
      </c>
      <c r="AW408" s="11" t="s">
        <v>36</v>
      </c>
      <c r="AX408" s="11" t="s">
        <v>72</v>
      </c>
      <c r="AY408" s="213" t="s">
        <v>129</v>
      </c>
    </row>
    <row r="409" spans="2:65" s="12" customFormat="1" ht="13.5">
      <c r="B409" s="214"/>
      <c r="C409" s="215"/>
      <c r="D409" s="205" t="s">
        <v>138</v>
      </c>
      <c r="E409" s="216" t="s">
        <v>21</v>
      </c>
      <c r="F409" s="217" t="s">
        <v>315</v>
      </c>
      <c r="G409" s="215"/>
      <c r="H409" s="218">
        <v>33</v>
      </c>
      <c r="I409" s="219"/>
      <c r="J409" s="215"/>
      <c r="K409" s="215"/>
      <c r="L409" s="220"/>
      <c r="M409" s="221"/>
      <c r="N409" s="222"/>
      <c r="O409" s="222"/>
      <c r="P409" s="222"/>
      <c r="Q409" s="222"/>
      <c r="R409" s="222"/>
      <c r="S409" s="222"/>
      <c r="T409" s="223"/>
      <c r="AT409" s="224" t="s">
        <v>138</v>
      </c>
      <c r="AU409" s="224" t="s">
        <v>82</v>
      </c>
      <c r="AV409" s="12" t="s">
        <v>82</v>
      </c>
      <c r="AW409" s="12" t="s">
        <v>36</v>
      </c>
      <c r="AX409" s="12" t="s">
        <v>80</v>
      </c>
      <c r="AY409" s="224" t="s">
        <v>129</v>
      </c>
    </row>
    <row r="410" spans="2:65" s="10" customFormat="1" ht="29.85" customHeight="1">
      <c r="B410" s="175"/>
      <c r="C410" s="176"/>
      <c r="D410" s="177" t="s">
        <v>71</v>
      </c>
      <c r="E410" s="189" t="s">
        <v>182</v>
      </c>
      <c r="F410" s="189" t="s">
        <v>573</v>
      </c>
      <c r="G410" s="176"/>
      <c r="H410" s="176"/>
      <c r="I410" s="179"/>
      <c r="J410" s="190">
        <f>BK410</f>
        <v>0</v>
      </c>
      <c r="K410" s="176"/>
      <c r="L410" s="181"/>
      <c r="M410" s="182"/>
      <c r="N410" s="183"/>
      <c r="O410" s="183"/>
      <c r="P410" s="184">
        <f>SUM(P411:P464)</f>
        <v>0</v>
      </c>
      <c r="Q410" s="183"/>
      <c r="R410" s="184">
        <f>SUM(R411:R464)</f>
        <v>87.521897600000003</v>
      </c>
      <c r="S410" s="183"/>
      <c r="T410" s="185">
        <f>SUM(T411:T464)</f>
        <v>0.50160000000000005</v>
      </c>
      <c r="AR410" s="186" t="s">
        <v>80</v>
      </c>
      <c r="AT410" s="187" t="s">
        <v>71</v>
      </c>
      <c r="AU410" s="187" t="s">
        <v>80</v>
      </c>
      <c r="AY410" s="186" t="s">
        <v>129</v>
      </c>
      <c r="BK410" s="188">
        <f>SUM(BK411:BK464)</f>
        <v>0</v>
      </c>
    </row>
    <row r="411" spans="2:65" s="1" customFormat="1" ht="16.5" customHeight="1">
      <c r="B411" s="40"/>
      <c r="C411" s="191" t="s">
        <v>574</v>
      </c>
      <c r="D411" s="191" t="s">
        <v>131</v>
      </c>
      <c r="E411" s="192" t="s">
        <v>575</v>
      </c>
      <c r="F411" s="193" t="s">
        <v>576</v>
      </c>
      <c r="G411" s="194" t="s">
        <v>143</v>
      </c>
      <c r="H411" s="195">
        <v>1</v>
      </c>
      <c r="I411" s="196"/>
      <c r="J411" s="197">
        <f>ROUND(I411*H411,2)</f>
        <v>0</v>
      </c>
      <c r="K411" s="193" t="s">
        <v>21</v>
      </c>
      <c r="L411" s="60"/>
      <c r="M411" s="198" t="s">
        <v>21</v>
      </c>
      <c r="N411" s="199" t="s">
        <v>43</v>
      </c>
      <c r="O411" s="41"/>
      <c r="P411" s="200">
        <f>O411*H411</f>
        <v>0</v>
      </c>
      <c r="Q411" s="200">
        <v>0</v>
      </c>
      <c r="R411" s="200">
        <f>Q411*H411</f>
        <v>0</v>
      </c>
      <c r="S411" s="200">
        <v>0</v>
      </c>
      <c r="T411" s="201">
        <f>S411*H411</f>
        <v>0</v>
      </c>
      <c r="AR411" s="23" t="s">
        <v>136</v>
      </c>
      <c r="AT411" s="23" t="s">
        <v>131</v>
      </c>
      <c r="AU411" s="23" t="s">
        <v>82</v>
      </c>
      <c r="AY411" s="23" t="s">
        <v>129</v>
      </c>
      <c r="BE411" s="202">
        <f>IF(N411="základní",J411,0)</f>
        <v>0</v>
      </c>
      <c r="BF411" s="202">
        <f>IF(N411="snížená",J411,0)</f>
        <v>0</v>
      </c>
      <c r="BG411" s="202">
        <f>IF(N411="zákl. přenesená",J411,0)</f>
        <v>0</v>
      </c>
      <c r="BH411" s="202">
        <f>IF(N411="sníž. přenesená",J411,0)</f>
        <v>0</v>
      </c>
      <c r="BI411" s="202">
        <f>IF(N411="nulová",J411,0)</f>
        <v>0</v>
      </c>
      <c r="BJ411" s="23" t="s">
        <v>80</v>
      </c>
      <c r="BK411" s="202">
        <f>ROUND(I411*H411,2)</f>
        <v>0</v>
      </c>
      <c r="BL411" s="23" t="s">
        <v>136</v>
      </c>
      <c r="BM411" s="23" t="s">
        <v>577</v>
      </c>
    </row>
    <row r="412" spans="2:65" s="11" customFormat="1" ht="13.5">
      <c r="B412" s="203"/>
      <c r="C412" s="204"/>
      <c r="D412" s="205" t="s">
        <v>138</v>
      </c>
      <c r="E412" s="206" t="s">
        <v>21</v>
      </c>
      <c r="F412" s="207" t="s">
        <v>151</v>
      </c>
      <c r="G412" s="204"/>
      <c r="H412" s="206" t="s">
        <v>21</v>
      </c>
      <c r="I412" s="208"/>
      <c r="J412" s="204"/>
      <c r="K412" s="204"/>
      <c r="L412" s="209"/>
      <c r="M412" s="210"/>
      <c r="N412" s="211"/>
      <c r="O412" s="211"/>
      <c r="P412" s="211"/>
      <c r="Q412" s="211"/>
      <c r="R412" s="211"/>
      <c r="S412" s="211"/>
      <c r="T412" s="212"/>
      <c r="AT412" s="213" t="s">
        <v>138</v>
      </c>
      <c r="AU412" s="213" t="s">
        <v>82</v>
      </c>
      <c r="AV412" s="11" t="s">
        <v>80</v>
      </c>
      <c r="AW412" s="11" t="s">
        <v>36</v>
      </c>
      <c r="AX412" s="11" t="s">
        <v>72</v>
      </c>
      <c r="AY412" s="213" t="s">
        <v>129</v>
      </c>
    </row>
    <row r="413" spans="2:65" s="12" customFormat="1" ht="13.5">
      <c r="B413" s="214"/>
      <c r="C413" s="215"/>
      <c r="D413" s="205" t="s">
        <v>138</v>
      </c>
      <c r="E413" s="216" t="s">
        <v>21</v>
      </c>
      <c r="F413" s="217" t="s">
        <v>80</v>
      </c>
      <c r="G413" s="215"/>
      <c r="H413" s="218">
        <v>1</v>
      </c>
      <c r="I413" s="219"/>
      <c r="J413" s="215"/>
      <c r="K413" s="215"/>
      <c r="L413" s="220"/>
      <c r="M413" s="221"/>
      <c r="N413" s="222"/>
      <c r="O413" s="222"/>
      <c r="P413" s="222"/>
      <c r="Q413" s="222"/>
      <c r="R413" s="222"/>
      <c r="S413" s="222"/>
      <c r="T413" s="223"/>
      <c r="AT413" s="224" t="s">
        <v>138</v>
      </c>
      <c r="AU413" s="224" t="s">
        <v>82</v>
      </c>
      <c r="AV413" s="12" t="s">
        <v>82</v>
      </c>
      <c r="AW413" s="12" t="s">
        <v>36</v>
      </c>
      <c r="AX413" s="12" t="s">
        <v>80</v>
      </c>
      <c r="AY413" s="224" t="s">
        <v>129</v>
      </c>
    </row>
    <row r="414" spans="2:65" s="1" customFormat="1" ht="25.5" customHeight="1">
      <c r="B414" s="40"/>
      <c r="C414" s="191" t="s">
        <v>578</v>
      </c>
      <c r="D414" s="191" t="s">
        <v>131</v>
      </c>
      <c r="E414" s="192" t="s">
        <v>579</v>
      </c>
      <c r="F414" s="193" t="s">
        <v>580</v>
      </c>
      <c r="G414" s="194" t="s">
        <v>199</v>
      </c>
      <c r="H414" s="195">
        <v>247.2</v>
      </c>
      <c r="I414" s="196"/>
      <c r="J414" s="197">
        <f>ROUND(I414*H414,2)</f>
        <v>0</v>
      </c>
      <c r="K414" s="193" t="s">
        <v>135</v>
      </c>
      <c r="L414" s="60"/>
      <c r="M414" s="198" t="s">
        <v>21</v>
      </c>
      <c r="N414" s="199" t="s">
        <v>43</v>
      </c>
      <c r="O414" s="41"/>
      <c r="P414" s="200">
        <f>O414*H414</f>
        <v>0</v>
      </c>
      <c r="Q414" s="200">
        <v>0.15540000000000001</v>
      </c>
      <c r="R414" s="200">
        <f>Q414*H414</f>
        <v>38.414880000000004</v>
      </c>
      <c r="S414" s="200">
        <v>0</v>
      </c>
      <c r="T414" s="201">
        <f>S414*H414</f>
        <v>0</v>
      </c>
      <c r="AR414" s="23" t="s">
        <v>136</v>
      </c>
      <c r="AT414" s="23" t="s">
        <v>131</v>
      </c>
      <c r="AU414" s="23" t="s">
        <v>82</v>
      </c>
      <c r="AY414" s="23" t="s">
        <v>129</v>
      </c>
      <c r="BE414" s="202">
        <f>IF(N414="základní",J414,0)</f>
        <v>0</v>
      </c>
      <c r="BF414" s="202">
        <f>IF(N414="snížená",J414,0)</f>
        <v>0</v>
      </c>
      <c r="BG414" s="202">
        <f>IF(N414="zákl. přenesená",J414,0)</f>
        <v>0</v>
      </c>
      <c r="BH414" s="202">
        <f>IF(N414="sníž. přenesená",J414,0)</f>
        <v>0</v>
      </c>
      <c r="BI414" s="202">
        <f>IF(N414="nulová",J414,0)</f>
        <v>0</v>
      </c>
      <c r="BJ414" s="23" t="s">
        <v>80</v>
      </c>
      <c r="BK414" s="202">
        <f>ROUND(I414*H414,2)</f>
        <v>0</v>
      </c>
      <c r="BL414" s="23" t="s">
        <v>136</v>
      </c>
      <c r="BM414" s="23" t="s">
        <v>581</v>
      </c>
    </row>
    <row r="415" spans="2:65" s="11" customFormat="1" ht="13.5">
      <c r="B415" s="203"/>
      <c r="C415" s="204"/>
      <c r="D415" s="205" t="s">
        <v>138</v>
      </c>
      <c r="E415" s="206" t="s">
        <v>21</v>
      </c>
      <c r="F415" s="207" t="s">
        <v>151</v>
      </c>
      <c r="G415" s="204"/>
      <c r="H415" s="206" t="s">
        <v>21</v>
      </c>
      <c r="I415" s="208"/>
      <c r="J415" s="204"/>
      <c r="K415" s="204"/>
      <c r="L415" s="209"/>
      <c r="M415" s="210"/>
      <c r="N415" s="211"/>
      <c r="O415" s="211"/>
      <c r="P415" s="211"/>
      <c r="Q415" s="211"/>
      <c r="R415" s="211"/>
      <c r="S415" s="211"/>
      <c r="T415" s="212"/>
      <c r="AT415" s="213" t="s">
        <v>138</v>
      </c>
      <c r="AU415" s="213" t="s">
        <v>82</v>
      </c>
      <c r="AV415" s="11" t="s">
        <v>80</v>
      </c>
      <c r="AW415" s="11" t="s">
        <v>36</v>
      </c>
      <c r="AX415" s="11" t="s">
        <v>72</v>
      </c>
      <c r="AY415" s="213" t="s">
        <v>129</v>
      </c>
    </row>
    <row r="416" spans="2:65" s="11" customFormat="1" ht="13.5">
      <c r="B416" s="203"/>
      <c r="C416" s="204"/>
      <c r="D416" s="205" t="s">
        <v>138</v>
      </c>
      <c r="E416" s="206" t="s">
        <v>21</v>
      </c>
      <c r="F416" s="207" t="s">
        <v>582</v>
      </c>
      <c r="G416" s="204"/>
      <c r="H416" s="206" t="s">
        <v>21</v>
      </c>
      <c r="I416" s="208"/>
      <c r="J416" s="204"/>
      <c r="K416" s="204"/>
      <c r="L416" s="209"/>
      <c r="M416" s="210"/>
      <c r="N416" s="211"/>
      <c r="O416" s="211"/>
      <c r="P416" s="211"/>
      <c r="Q416" s="211"/>
      <c r="R416" s="211"/>
      <c r="S416" s="211"/>
      <c r="T416" s="212"/>
      <c r="AT416" s="213" t="s">
        <v>138</v>
      </c>
      <c r="AU416" s="213" t="s">
        <v>82</v>
      </c>
      <c r="AV416" s="11" t="s">
        <v>80</v>
      </c>
      <c r="AW416" s="11" t="s">
        <v>36</v>
      </c>
      <c r="AX416" s="11" t="s">
        <v>72</v>
      </c>
      <c r="AY416" s="213" t="s">
        <v>129</v>
      </c>
    </row>
    <row r="417" spans="2:65" s="12" customFormat="1" ht="13.5">
      <c r="B417" s="214"/>
      <c r="C417" s="215"/>
      <c r="D417" s="205" t="s">
        <v>138</v>
      </c>
      <c r="E417" s="216" t="s">
        <v>21</v>
      </c>
      <c r="F417" s="217" t="s">
        <v>583</v>
      </c>
      <c r="G417" s="215"/>
      <c r="H417" s="218">
        <v>142</v>
      </c>
      <c r="I417" s="219"/>
      <c r="J417" s="215"/>
      <c r="K417" s="215"/>
      <c r="L417" s="220"/>
      <c r="M417" s="221"/>
      <c r="N417" s="222"/>
      <c r="O417" s="222"/>
      <c r="P417" s="222"/>
      <c r="Q417" s="222"/>
      <c r="R417" s="222"/>
      <c r="S417" s="222"/>
      <c r="T417" s="223"/>
      <c r="AT417" s="224" t="s">
        <v>138</v>
      </c>
      <c r="AU417" s="224" t="s">
        <v>82</v>
      </c>
      <c r="AV417" s="12" t="s">
        <v>82</v>
      </c>
      <c r="AW417" s="12" t="s">
        <v>36</v>
      </c>
      <c r="AX417" s="12" t="s">
        <v>72</v>
      </c>
      <c r="AY417" s="224" t="s">
        <v>129</v>
      </c>
    </row>
    <row r="418" spans="2:65" s="11" customFormat="1" ht="13.5">
      <c r="B418" s="203"/>
      <c r="C418" s="204"/>
      <c r="D418" s="205" t="s">
        <v>138</v>
      </c>
      <c r="E418" s="206" t="s">
        <v>21</v>
      </c>
      <c r="F418" s="207" t="s">
        <v>584</v>
      </c>
      <c r="G418" s="204"/>
      <c r="H418" s="206" t="s">
        <v>21</v>
      </c>
      <c r="I418" s="208"/>
      <c r="J418" s="204"/>
      <c r="K418" s="204"/>
      <c r="L418" s="209"/>
      <c r="M418" s="210"/>
      <c r="N418" s="211"/>
      <c r="O418" s="211"/>
      <c r="P418" s="211"/>
      <c r="Q418" s="211"/>
      <c r="R418" s="211"/>
      <c r="S418" s="211"/>
      <c r="T418" s="212"/>
      <c r="AT418" s="213" t="s">
        <v>138</v>
      </c>
      <c r="AU418" s="213" t="s">
        <v>82</v>
      </c>
      <c r="AV418" s="11" t="s">
        <v>80</v>
      </c>
      <c r="AW418" s="11" t="s">
        <v>36</v>
      </c>
      <c r="AX418" s="11" t="s">
        <v>72</v>
      </c>
      <c r="AY418" s="213" t="s">
        <v>129</v>
      </c>
    </row>
    <row r="419" spans="2:65" s="12" customFormat="1" ht="13.5">
      <c r="B419" s="214"/>
      <c r="C419" s="215"/>
      <c r="D419" s="205" t="s">
        <v>138</v>
      </c>
      <c r="E419" s="216" t="s">
        <v>21</v>
      </c>
      <c r="F419" s="217" t="s">
        <v>585</v>
      </c>
      <c r="G419" s="215"/>
      <c r="H419" s="218">
        <v>75.2</v>
      </c>
      <c r="I419" s="219"/>
      <c r="J419" s="215"/>
      <c r="K419" s="215"/>
      <c r="L419" s="220"/>
      <c r="M419" s="221"/>
      <c r="N419" s="222"/>
      <c r="O419" s="222"/>
      <c r="P419" s="222"/>
      <c r="Q419" s="222"/>
      <c r="R419" s="222"/>
      <c r="S419" s="222"/>
      <c r="T419" s="223"/>
      <c r="AT419" s="224" t="s">
        <v>138</v>
      </c>
      <c r="AU419" s="224" t="s">
        <v>82</v>
      </c>
      <c r="AV419" s="12" t="s">
        <v>82</v>
      </c>
      <c r="AW419" s="12" t="s">
        <v>36</v>
      </c>
      <c r="AX419" s="12" t="s">
        <v>72</v>
      </c>
      <c r="AY419" s="224" t="s">
        <v>129</v>
      </c>
    </row>
    <row r="420" spans="2:65" s="11" customFormat="1" ht="13.5">
      <c r="B420" s="203"/>
      <c r="C420" s="204"/>
      <c r="D420" s="205" t="s">
        <v>138</v>
      </c>
      <c r="E420" s="206" t="s">
        <v>21</v>
      </c>
      <c r="F420" s="207" t="s">
        <v>586</v>
      </c>
      <c r="G420" s="204"/>
      <c r="H420" s="206" t="s">
        <v>21</v>
      </c>
      <c r="I420" s="208"/>
      <c r="J420" s="204"/>
      <c r="K420" s="204"/>
      <c r="L420" s="209"/>
      <c r="M420" s="210"/>
      <c r="N420" s="211"/>
      <c r="O420" s="211"/>
      <c r="P420" s="211"/>
      <c r="Q420" s="211"/>
      <c r="R420" s="211"/>
      <c r="S420" s="211"/>
      <c r="T420" s="212"/>
      <c r="AT420" s="213" t="s">
        <v>138</v>
      </c>
      <c r="AU420" s="213" t="s">
        <v>82</v>
      </c>
      <c r="AV420" s="11" t="s">
        <v>80</v>
      </c>
      <c r="AW420" s="11" t="s">
        <v>36</v>
      </c>
      <c r="AX420" s="11" t="s">
        <v>72</v>
      </c>
      <c r="AY420" s="213" t="s">
        <v>129</v>
      </c>
    </row>
    <row r="421" spans="2:65" s="12" customFormat="1" ht="13.5">
      <c r="B421" s="214"/>
      <c r="C421" s="215"/>
      <c r="D421" s="205" t="s">
        <v>138</v>
      </c>
      <c r="E421" s="216" t="s">
        <v>21</v>
      </c>
      <c r="F421" s="217" t="s">
        <v>587</v>
      </c>
      <c r="G421" s="215"/>
      <c r="H421" s="218">
        <v>25</v>
      </c>
      <c r="I421" s="219"/>
      <c r="J421" s="215"/>
      <c r="K421" s="215"/>
      <c r="L421" s="220"/>
      <c r="M421" s="221"/>
      <c r="N421" s="222"/>
      <c r="O421" s="222"/>
      <c r="P421" s="222"/>
      <c r="Q421" s="222"/>
      <c r="R421" s="222"/>
      <c r="S421" s="222"/>
      <c r="T421" s="223"/>
      <c r="AT421" s="224" t="s">
        <v>138</v>
      </c>
      <c r="AU421" s="224" t="s">
        <v>82</v>
      </c>
      <c r="AV421" s="12" t="s">
        <v>82</v>
      </c>
      <c r="AW421" s="12" t="s">
        <v>36</v>
      </c>
      <c r="AX421" s="12" t="s">
        <v>72</v>
      </c>
      <c r="AY421" s="224" t="s">
        <v>129</v>
      </c>
    </row>
    <row r="422" spans="2:65" s="11" customFormat="1" ht="13.5">
      <c r="B422" s="203"/>
      <c r="C422" s="204"/>
      <c r="D422" s="205" t="s">
        <v>138</v>
      </c>
      <c r="E422" s="206" t="s">
        <v>21</v>
      </c>
      <c r="F422" s="207" t="s">
        <v>588</v>
      </c>
      <c r="G422" s="204"/>
      <c r="H422" s="206" t="s">
        <v>21</v>
      </c>
      <c r="I422" s="208"/>
      <c r="J422" s="204"/>
      <c r="K422" s="204"/>
      <c r="L422" s="209"/>
      <c r="M422" s="210"/>
      <c r="N422" s="211"/>
      <c r="O422" s="211"/>
      <c r="P422" s="211"/>
      <c r="Q422" s="211"/>
      <c r="R422" s="211"/>
      <c r="S422" s="211"/>
      <c r="T422" s="212"/>
      <c r="AT422" s="213" t="s">
        <v>138</v>
      </c>
      <c r="AU422" s="213" t="s">
        <v>82</v>
      </c>
      <c r="AV422" s="11" t="s">
        <v>80</v>
      </c>
      <c r="AW422" s="11" t="s">
        <v>36</v>
      </c>
      <c r="AX422" s="11" t="s">
        <v>72</v>
      </c>
      <c r="AY422" s="213" t="s">
        <v>129</v>
      </c>
    </row>
    <row r="423" spans="2:65" s="12" customFormat="1" ht="13.5">
      <c r="B423" s="214"/>
      <c r="C423" s="215"/>
      <c r="D423" s="205" t="s">
        <v>138</v>
      </c>
      <c r="E423" s="216" t="s">
        <v>21</v>
      </c>
      <c r="F423" s="217" t="s">
        <v>146</v>
      </c>
      <c r="G423" s="215"/>
      <c r="H423" s="218">
        <v>5</v>
      </c>
      <c r="I423" s="219"/>
      <c r="J423" s="215"/>
      <c r="K423" s="215"/>
      <c r="L423" s="220"/>
      <c r="M423" s="221"/>
      <c r="N423" s="222"/>
      <c r="O423" s="222"/>
      <c r="P423" s="222"/>
      <c r="Q423" s="222"/>
      <c r="R423" s="222"/>
      <c r="S423" s="222"/>
      <c r="T423" s="223"/>
      <c r="AT423" s="224" t="s">
        <v>138</v>
      </c>
      <c r="AU423" s="224" t="s">
        <v>82</v>
      </c>
      <c r="AV423" s="12" t="s">
        <v>82</v>
      </c>
      <c r="AW423" s="12" t="s">
        <v>36</v>
      </c>
      <c r="AX423" s="12" t="s">
        <v>72</v>
      </c>
      <c r="AY423" s="224" t="s">
        <v>129</v>
      </c>
    </row>
    <row r="424" spans="2:65" s="13" customFormat="1" ht="13.5">
      <c r="B424" s="225"/>
      <c r="C424" s="226"/>
      <c r="D424" s="205" t="s">
        <v>138</v>
      </c>
      <c r="E424" s="227" t="s">
        <v>21</v>
      </c>
      <c r="F424" s="228" t="s">
        <v>155</v>
      </c>
      <c r="G424" s="226"/>
      <c r="H424" s="229">
        <v>247.2</v>
      </c>
      <c r="I424" s="230"/>
      <c r="J424" s="226"/>
      <c r="K424" s="226"/>
      <c r="L424" s="231"/>
      <c r="M424" s="232"/>
      <c r="N424" s="233"/>
      <c r="O424" s="233"/>
      <c r="P424" s="233"/>
      <c r="Q424" s="233"/>
      <c r="R424" s="233"/>
      <c r="S424" s="233"/>
      <c r="T424" s="234"/>
      <c r="AT424" s="235" t="s">
        <v>138</v>
      </c>
      <c r="AU424" s="235" t="s">
        <v>82</v>
      </c>
      <c r="AV424" s="13" t="s">
        <v>136</v>
      </c>
      <c r="AW424" s="13" t="s">
        <v>36</v>
      </c>
      <c r="AX424" s="13" t="s">
        <v>80</v>
      </c>
      <c r="AY424" s="235" t="s">
        <v>129</v>
      </c>
    </row>
    <row r="425" spans="2:65" s="1" customFormat="1" ht="16.5" customHeight="1">
      <c r="B425" s="40"/>
      <c r="C425" s="236" t="s">
        <v>589</v>
      </c>
      <c r="D425" s="236" t="s">
        <v>279</v>
      </c>
      <c r="E425" s="237" t="s">
        <v>590</v>
      </c>
      <c r="F425" s="238" t="s">
        <v>591</v>
      </c>
      <c r="G425" s="239" t="s">
        <v>143</v>
      </c>
      <c r="H425" s="240">
        <v>144.41999999999999</v>
      </c>
      <c r="I425" s="241"/>
      <c r="J425" s="242">
        <f>ROUND(I425*H425,2)</f>
        <v>0</v>
      </c>
      <c r="K425" s="238" t="s">
        <v>135</v>
      </c>
      <c r="L425" s="243"/>
      <c r="M425" s="244" t="s">
        <v>21</v>
      </c>
      <c r="N425" s="245" t="s">
        <v>43</v>
      </c>
      <c r="O425" s="41"/>
      <c r="P425" s="200">
        <f>O425*H425</f>
        <v>0</v>
      </c>
      <c r="Q425" s="200">
        <v>7.8E-2</v>
      </c>
      <c r="R425" s="200">
        <f>Q425*H425</f>
        <v>11.264759999999999</v>
      </c>
      <c r="S425" s="200">
        <v>0</v>
      </c>
      <c r="T425" s="201">
        <f>S425*H425</f>
        <v>0</v>
      </c>
      <c r="AR425" s="23" t="s">
        <v>173</v>
      </c>
      <c r="AT425" s="23" t="s">
        <v>279</v>
      </c>
      <c r="AU425" s="23" t="s">
        <v>82</v>
      </c>
      <c r="AY425" s="23" t="s">
        <v>129</v>
      </c>
      <c r="BE425" s="202">
        <f>IF(N425="základní",J425,0)</f>
        <v>0</v>
      </c>
      <c r="BF425" s="202">
        <f>IF(N425="snížená",J425,0)</f>
        <v>0</v>
      </c>
      <c r="BG425" s="202">
        <f>IF(N425="zákl. přenesená",J425,0)</f>
        <v>0</v>
      </c>
      <c r="BH425" s="202">
        <f>IF(N425="sníž. přenesená",J425,0)</f>
        <v>0</v>
      </c>
      <c r="BI425" s="202">
        <f>IF(N425="nulová",J425,0)</f>
        <v>0</v>
      </c>
      <c r="BJ425" s="23" t="s">
        <v>80</v>
      </c>
      <c r="BK425" s="202">
        <f>ROUND(I425*H425,2)</f>
        <v>0</v>
      </c>
      <c r="BL425" s="23" t="s">
        <v>136</v>
      </c>
      <c r="BM425" s="23" t="s">
        <v>592</v>
      </c>
    </row>
    <row r="426" spans="2:65" s="12" customFormat="1" ht="13.5">
      <c r="B426" s="214"/>
      <c r="C426" s="215"/>
      <c r="D426" s="205" t="s">
        <v>138</v>
      </c>
      <c r="E426" s="216" t="s">
        <v>21</v>
      </c>
      <c r="F426" s="217" t="s">
        <v>593</v>
      </c>
      <c r="G426" s="215"/>
      <c r="H426" s="218">
        <v>143.41999999999999</v>
      </c>
      <c r="I426" s="219"/>
      <c r="J426" s="215"/>
      <c r="K426" s="215"/>
      <c r="L426" s="220"/>
      <c r="M426" s="221"/>
      <c r="N426" s="222"/>
      <c r="O426" s="222"/>
      <c r="P426" s="222"/>
      <c r="Q426" s="222"/>
      <c r="R426" s="222"/>
      <c r="S426" s="222"/>
      <c r="T426" s="223"/>
      <c r="AT426" s="224" t="s">
        <v>138</v>
      </c>
      <c r="AU426" s="224" t="s">
        <v>82</v>
      </c>
      <c r="AV426" s="12" t="s">
        <v>82</v>
      </c>
      <c r="AW426" s="12" t="s">
        <v>36</v>
      </c>
      <c r="AX426" s="12" t="s">
        <v>72</v>
      </c>
      <c r="AY426" s="224" t="s">
        <v>129</v>
      </c>
    </row>
    <row r="427" spans="2:65" s="11" customFormat="1" ht="13.5">
      <c r="B427" s="203"/>
      <c r="C427" s="204"/>
      <c r="D427" s="205" t="s">
        <v>138</v>
      </c>
      <c r="E427" s="206" t="s">
        <v>21</v>
      </c>
      <c r="F427" s="207" t="s">
        <v>594</v>
      </c>
      <c r="G427" s="204"/>
      <c r="H427" s="206" t="s">
        <v>21</v>
      </c>
      <c r="I427" s="208"/>
      <c r="J427" s="204"/>
      <c r="K427" s="204"/>
      <c r="L427" s="209"/>
      <c r="M427" s="210"/>
      <c r="N427" s="211"/>
      <c r="O427" s="211"/>
      <c r="P427" s="211"/>
      <c r="Q427" s="211"/>
      <c r="R427" s="211"/>
      <c r="S427" s="211"/>
      <c r="T427" s="212"/>
      <c r="AT427" s="213" t="s">
        <v>138</v>
      </c>
      <c r="AU427" s="213" t="s">
        <v>82</v>
      </c>
      <c r="AV427" s="11" t="s">
        <v>80</v>
      </c>
      <c r="AW427" s="11" t="s">
        <v>36</v>
      </c>
      <c r="AX427" s="11" t="s">
        <v>72</v>
      </c>
      <c r="AY427" s="213" t="s">
        <v>129</v>
      </c>
    </row>
    <row r="428" spans="2:65" s="12" customFormat="1" ht="13.5">
      <c r="B428" s="214"/>
      <c r="C428" s="215"/>
      <c r="D428" s="205" t="s">
        <v>138</v>
      </c>
      <c r="E428" s="216" t="s">
        <v>21</v>
      </c>
      <c r="F428" s="217" t="s">
        <v>595</v>
      </c>
      <c r="G428" s="215"/>
      <c r="H428" s="218">
        <v>1</v>
      </c>
      <c r="I428" s="219"/>
      <c r="J428" s="215"/>
      <c r="K428" s="215"/>
      <c r="L428" s="220"/>
      <c r="M428" s="221"/>
      <c r="N428" s="222"/>
      <c r="O428" s="222"/>
      <c r="P428" s="222"/>
      <c r="Q428" s="222"/>
      <c r="R428" s="222"/>
      <c r="S428" s="222"/>
      <c r="T428" s="223"/>
      <c r="AT428" s="224" t="s">
        <v>138</v>
      </c>
      <c r="AU428" s="224" t="s">
        <v>82</v>
      </c>
      <c r="AV428" s="12" t="s">
        <v>82</v>
      </c>
      <c r="AW428" s="12" t="s">
        <v>36</v>
      </c>
      <c r="AX428" s="12" t="s">
        <v>72</v>
      </c>
      <c r="AY428" s="224" t="s">
        <v>129</v>
      </c>
    </row>
    <row r="429" spans="2:65" s="13" customFormat="1" ht="13.5">
      <c r="B429" s="225"/>
      <c r="C429" s="226"/>
      <c r="D429" s="205" t="s">
        <v>138</v>
      </c>
      <c r="E429" s="227" t="s">
        <v>21</v>
      </c>
      <c r="F429" s="228" t="s">
        <v>155</v>
      </c>
      <c r="G429" s="226"/>
      <c r="H429" s="229">
        <v>144.41999999999999</v>
      </c>
      <c r="I429" s="230"/>
      <c r="J429" s="226"/>
      <c r="K429" s="226"/>
      <c r="L429" s="231"/>
      <c r="M429" s="232"/>
      <c r="N429" s="233"/>
      <c r="O429" s="233"/>
      <c r="P429" s="233"/>
      <c r="Q429" s="233"/>
      <c r="R429" s="233"/>
      <c r="S429" s="233"/>
      <c r="T429" s="234"/>
      <c r="AT429" s="235" t="s">
        <v>138</v>
      </c>
      <c r="AU429" s="235" t="s">
        <v>82</v>
      </c>
      <c r="AV429" s="13" t="s">
        <v>136</v>
      </c>
      <c r="AW429" s="13" t="s">
        <v>36</v>
      </c>
      <c r="AX429" s="13" t="s">
        <v>80</v>
      </c>
      <c r="AY429" s="235" t="s">
        <v>129</v>
      </c>
    </row>
    <row r="430" spans="2:65" s="1" customFormat="1" ht="16.5" customHeight="1">
      <c r="B430" s="40"/>
      <c r="C430" s="236" t="s">
        <v>596</v>
      </c>
      <c r="D430" s="236" t="s">
        <v>279</v>
      </c>
      <c r="E430" s="237" t="s">
        <v>597</v>
      </c>
      <c r="F430" s="238" t="s">
        <v>598</v>
      </c>
      <c r="G430" s="239" t="s">
        <v>143</v>
      </c>
      <c r="H430" s="240">
        <v>75.951999999999998</v>
      </c>
      <c r="I430" s="241"/>
      <c r="J430" s="242">
        <f>ROUND(I430*H430,2)</f>
        <v>0</v>
      </c>
      <c r="K430" s="238" t="s">
        <v>135</v>
      </c>
      <c r="L430" s="243"/>
      <c r="M430" s="244" t="s">
        <v>21</v>
      </c>
      <c r="N430" s="245" t="s">
        <v>43</v>
      </c>
      <c r="O430" s="41"/>
      <c r="P430" s="200">
        <f>O430*H430</f>
        <v>0</v>
      </c>
      <c r="Q430" s="200">
        <v>4.8300000000000003E-2</v>
      </c>
      <c r="R430" s="200">
        <f>Q430*H430</f>
        <v>3.6684816000000002</v>
      </c>
      <c r="S430" s="200">
        <v>0</v>
      </c>
      <c r="T430" s="201">
        <f>S430*H430</f>
        <v>0</v>
      </c>
      <c r="AR430" s="23" t="s">
        <v>173</v>
      </c>
      <c r="AT430" s="23" t="s">
        <v>279</v>
      </c>
      <c r="AU430" s="23" t="s">
        <v>82</v>
      </c>
      <c r="AY430" s="23" t="s">
        <v>129</v>
      </c>
      <c r="BE430" s="202">
        <f>IF(N430="základní",J430,0)</f>
        <v>0</v>
      </c>
      <c r="BF430" s="202">
        <f>IF(N430="snížená",J430,0)</f>
        <v>0</v>
      </c>
      <c r="BG430" s="202">
        <f>IF(N430="zákl. přenesená",J430,0)</f>
        <v>0</v>
      </c>
      <c r="BH430" s="202">
        <f>IF(N430="sníž. přenesená",J430,0)</f>
        <v>0</v>
      </c>
      <c r="BI430" s="202">
        <f>IF(N430="nulová",J430,0)</f>
        <v>0</v>
      </c>
      <c r="BJ430" s="23" t="s">
        <v>80</v>
      </c>
      <c r="BK430" s="202">
        <f>ROUND(I430*H430,2)</f>
        <v>0</v>
      </c>
      <c r="BL430" s="23" t="s">
        <v>136</v>
      </c>
      <c r="BM430" s="23" t="s">
        <v>599</v>
      </c>
    </row>
    <row r="431" spans="2:65" s="12" customFormat="1" ht="13.5">
      <c r="B431" s="214"/>
      <c r="C431" s="215"/>
      <c r="D431" s="205" t="s">
        <v>138</v>
      </c>
      <c r="E431" s="216" t="s">
        <v>21</v>
      </c>
      <c r="F431" s="217" t="s">
        <v>600</v>
      </c>
      <c r="G431" s="215"/>
      <c r="H431" s="218">
        <v>75.951999999999998</v>
      </c>
      <c r="I431" s="219"/>
      <c r="J431" s="215"/>
      <c r="K431" s="215"/>
      <c r="L431" s="220"/>
      <c r="M431" s="221"/>
      <c r="N431" s="222"/>
      <c r="O431" s="222"/>
      <c r="P431" s="222"/>
      <c r="Q431" s="222"/>
      <c r="R431" s="222"/>
      <c r="S431" s="222"/>
      <c r="T431" s="223"/>
      <c r="AT431" s="224" t="s">
        <v>138</v>
      </c>
      <c r="AU431" s="224" t="s">
        <v>82</v>
      </c>
      <c r="AV431" s="12" t="s">
        <v>82</v>
      </c>
      <c r="AW431" s="12" t="s">
        <v>36</v>
      </c>
      <c r="AX431" s="12" t="s">
        <v>80</v>
      </c>
      <c r="AY431" s="224" t="s">
        <v>129</v>
      </c>
    </row>
    <row r="432" spans="2:65" s="1" customFormat="1" ht="16.5" customHeight="1">
      <c r="B432" s="40"/>
      <c r="C432" s="236" t="s">
        <v>601</v>
      </c>
      <c r="D432" s="236" t="s">
        <v>279</v>
      </c>
      <c r="E432" s="237" t="s">
        <v>602</v>
      </c>
      <c r="F432" s="238" t="s">
        <v>603</v>
      </c>
      <c r="G432" s="239" t="s">
        <v>143</v>
      </c>
      <c r="H432" s="240">
        <v>25.25</v>
      </c>
      <c r="I432" s="241"/>
      <c r="J432" s="242">
        <f>ROUND(I432*H432,2)</f>
        <v>0</v>
      </c>
      <c r="K432" s="238" t="s">
        <v>135</v>
      </c>
      <c r="L432" s="243"/>
      <c r="M432" s="244" t="s">
        <v>21</v>
      </c>
      <c r="N432" s="245" t="s">
        <v>43</v>
      </c>
      <c r="O432" s="41"/>
      <c r="P432" s="200">
        <f>O432*H432</f>
        <v>0</v>
      </c>
      <c r="Q432" s="200">
        <v>6.4000000000000001E-2</v>
      </c>
      <c r="R432" s="200">
        <f>Q432*H432</f>
        <v>1.6160000000000001</v>
      </c>
      <c r="S432" s="200">
        <v>0</v>
      </c>
      <c r="T432" s="201">
        <f>S432*H432</f>
        <v>0</v>
      </c>
      <c r="AR432" s="23" t="s">
        <v>173</v>
      </c>
      <c r="AT432" s="23" t="s">
        <v>279</v>
      </c>
      <c r="AU432" s="23" t="s">
        <v>82</v>
      </c>
      <c r="AY432" s="23" t="s">
        <v>129</v>
      </c>
      <c r="BE432" s="202">
        <f>IF(N432="základní",J432,0)</f>
        <v>0</v>
      </c>
      <c r="BF432" s="202">
        <f>IF(N432="snížená",J432,0)</f>
        <v>0</v>
      </c>
      <c r="BG432" s="202">
        <f>IF(N432="zákl. přenesená",J432,0)</f>
        <v>0</v>
      </c>
      <c r="BH432" s="202">
        <f>IF(N432="sníž. přenesená",J432,0)</f>
        <v>0</v>
      </c>
      <c r="BI432" s="202">
        <f>IF(N432="nulová",J432,0)</f>
        <v>0</v>
      </c>
      <c r="BJ432" s="23" t="s">
        <v>80</v>
      </c>
      <c r="BK432" s="202">
        <f>ROUND(I432*H432,2)</f>
        <v>0</v>
      </c>
      <c r="BL432" s="23" t="s">
        <v>136</v>
      </c>
      <c r="BM432" s="23" t="s">
        <v>604</v>
      </c>
    </row>
    <row r="433" spans="2:65" s="12" customFormat="1" ht="13.5">
      <c r="B433" s="214"/>
      <c r="C433" s="215"/>
      <c r="D433" s="205" t="s">
        <v>138</v>
      </c>
      <c r="E433" s="216" t="s">
        <v>21</v>
      </c>
      <c r="F433" s="217" t="s">
        <v>605</v>
      </c>
      <c r="G433" s="215"/>
      <c r="H433" s="218">
        <v>25.25</v>
      </c>
      <c r="I433" s="219"/>
      <c r="J433" s="215"/>
      <c r="K433" s="215"/>
      <c r="L433" s="220"/>
      <c r="M433" s="221"/>
      <c r="N433" s="222"/>
      <c r="O433" s="222"/>
      <c r="P433" s="222"/>
      <c r="Q433" s="222"/>
      <c r="R433" s="222"/>
      <c r="S433" s="222"/>
      <c r="T433" s="223"/>
      <c r="AT433" s="224" t="s">
        <v>138</v>
      </c>
      <c r="AU433" s="224" t="s">
        <v>82</v>
      </c>
      <c r="AV433" s="12" t="s">
        <v>82</v>
      </c>
      <c r="AW433" s="12" t="s">
        <v>36</v>
      </c>
      <c r="AX433" s="12" t="s">
        <v>80</v>
      </c>
      <c r="AY433" s="224" t="s">
        <v>129</v>
      </c>
    </row>
    <row r="434" spans="2:65" s="1" customFormat="1" ht="25.5" customHeight="1">
      <c r="B434" s="40"/>
      <c r="C434" s="191" t="s">
        <v>606</v>
      </c>
      <c r="D434" s="191" t="s">
        <v>131</v>
      </c>
      <c r="E434" s="192" t="s">
        <v>607</v>
      </c>
      <c r="F434" s="193" t="s">
        <v>608</v>
      </c>
      <c r="G434" s="194" t="s">
        <v>199</v>
      </c>
      <c r="H434" s="195">
        <v>192</v>
      </c>
      <c r="I434" s="196"/>
      <c r="J434" s="197">
        <f>ROUND(I434*H434,2)</f>
        <v>0</v>
      </c>
      <c r="K434" s="193" t="s">
        <v>135</v>
      </c>
      <c r="L434" s="60"/>
      <c r="M434" s="198" t="s">
        <v>21</v>
      </c>
      <c r="N434" s="199" t="s">
        <v>43</v>
      </c>
      <c r="O434" s="41"/>
      <c r="P434" s="200">
        <f>O434*H434</f>
        <v>0</v>
      </c>
      <c r="Q434" s="200">
        <v>0.1295</v>
      </c>
      <c r="R434" s="200">
        <f>Q434*H434</f>
        <v>24.864000000000001</v>
      </c>
      <c r="S434" s="200">
        <v>0</v>
      </c>
      <c r="T434" s="201">
        <f>S434*H434</f>
        <v>0</v>
      </c>
      <c r="AR434" s="23" t="s">
        <v>136</v>
      </c>
      <c r="AT434" s="23" t="s">
        <v>131</v>
      </c>
      <c r="AU434" s="23" t="s">
        <v>82</v>
      </c>
      <c r="AY434" s="23" t="s">
        <v>129</v>
      </c>
      <c r="BE434" s="202">
        <f>IF(N434="základní",J434,0)</f>
        <v>0</v>
      </c>
      <c r="BF434" s="202">
        <f>IF(N434="snížená",J434,0)</f>
        <v>0</v>
      </c>
      <c r="BG434" s="202">
        <f>IF(N434="zákl. přenesená",J434,0)</f>
        <v>0</v>
      </c>
      <c r="BH434" s="202">
        <f>IF(N434="sníž. přenesená",J434,0)</f>
        <v>0</v>
      </c>
      <c r="BI434" s="202">
        <f>IF(N434="nulová",J434,0)</f>
        <v>0</v>
      </c>
      <c r="BJ434" s="23" t="s">
        <v>80</v>
      </c>
      <c r="BK434" s="202">
        <f>ROUND(I434*H434,2)</f>
        <v>0</v>
      </c>
      <c r="BL434" s="23" t="s">
        <v>136</v>
      </c>
      <c r="BM434" s="23" t="s">
        <v>609</v>
      </c>
    </row>
    <row r="435" spans="2:65" s="11" customFormat="1" ht="13.5">
      <c r="B435" s="203"/>
      <c r="C435" s="204"/>
      <c r="D435" s="205" t="s">
        <v>138</v>
      </c>
      <c r="E435" s="206" t="s">
        <v>21</v>
      </c>
      <c r="F435" s="207" t="s">
        <v>151</v>
      </c>
      <c r="G435" s="204"/>
      <c r="H435" s="206" t="s">
        <v>21</v>
      </c>
      <c r="I435" s="208"/>
      <c r="J435" s="204"/>
      <c r="K435" s="204"/>
      <c r="L435" s="209"/>
      <c r="M435" s="210"/>
      <c r="N435" s="211"/>
      <c r="O435" s="211"/>
      <c r="P435" s="211"/>
      <c r="Q435" s="211"/>
      <c r="R435" s="211"/>
      <c r="S435" s="211"/>
      <c r="T435" s="212"/>
      <c r="AT435" s="213" t="s">
        <v>138</v>
      </c>
      <c r="AU435" s="213" t="s">
        <v>82</v>
      </c>
      <c r="AV435" s="11" t="s">
        <v>80</v>
      </c>
      <c r="AW435" s="11" t="s">
        <v>36</v>
      </c>
      <c r="AX435" s="11" t="s">
        <v>72</v>
      </c>
      <c r="AY435" s="213" t="s">
        <v>129</v>
      </c>
    </row>
    <row r="436" spans="2:65" s="12" customFormat="1" ht="13.5">
      <c r="B436" s="214"/>
      <c r="C436" s="215"/>
      <c r="D436" s="205" t="s">
        <v>138</v>
      </c>
      <c r="E436" s="216" t="s">
        <v>21</v>
      </c>
      <c r="F436" s="217" t="s">
        <v>610</v>
      </c>
      <c r="G436" s="215"/>
      <c r="H436" s="218">
        <v>159</v>
      </c>
      <c r="I436" s="219"/>
      <c r="J436" s="215"/>
      <c r="K436" s="215"/>
      <c r="L436" s="220"/>
      <c r="M436" s="221"/>
      <c r="N436" s="222"/>
      <c r="O436" s="222"/>
      <c r="P436" s="222"/>
      <c r="Q436" s="222"/>
      <c r="R436" s="222"/>
      <c r="S436" s="222"/>
      <c r="T436" s="223"/>
      <c r="AT436" s="224" t="s">
        <v>138</v>
      </c>
      <c r="AU436" s="224" t="s">
        <v>82</v>
      </c>
      <c r="AV436" s="12" t="s">
        <v>82</v>
      </c>
      <c r="AW436" s="12" t="s">
        <v>36</v>
      </c>
      <c r="AX436" s="12" t="s">
        <v>72</v>
      </c>
      <c r="AY436" s="224" t="s">
        <v>129</v>
      </c>
    </row>
    <row r="437" spans="2:65" s="11" customFormat="1" ht="13.5">
      <c r="B437" s="203"/>
      <c r="C437" s="204"/>
      <c r="D437" s="205" t="s">
        <v>138</v>
      </c>
      <c r="E437" s="206" t="s">
        <v>21</v>
      </c>
      <c r="F437" s="207" t="s">
        <v>611</v>
      </c>
      <c r="G437" s="204"/>
      <c r="H437" s="206" t="s">
        <v>21</v>
      </c>
      <c r="I437" s="208"/>
      <c r="J437" s="204"/>
      <c r="K437" s="204"/>
      <c r="L437" s="209"/>
      <c r="M437" s="210"/>
      <c r="N437" s="211"/>
      <c r="O437" s="211"/>
      <c r="P437" s="211"/>
      <c r="Q437" s="211"/>
      <c r="R437" s="211"/>
      <c r="S437" s="211"/>
      <c r="T437" s="212"/>
      <c r="AT437" s="213" t="s">
        <v>138</v>
      </c>
      <c r="AU437" s="213" t="s">
        <v>82</v>
      </c>
      <c r="AV437" s="11" t="s">
        <v>80</v>
      </c>
      <c r="AW437" s="11" t="s">
        <v>36</v>
      </c>
      <c r="AX437" s="11" t="s">
        <v>72</v>
      </c>
      <c r="AY437" s="213" t="s">
        <v>129</v>
      </c>
    </row>
    <row r="438" spans="2:65" s="12" customFormat="1" ht="13.5">
      <c r="B438" s="214"/>
      <c r="C438" s="215"/>
      <c r="D438" s="205" t="s">
        <v>138</v>
      </c>
      <c r="E438" s="216" t="s">
        <v>21</v>
      </c>
      <c r="F438" s="217" t="s">
        <v>315</v>
      </c>
      <c r="G438" s="215"/>
      <c r="H438" s="218">
        <v>33</v>
      </c>
      <c r="I438" s="219"/>
      <c r="J438" s="215"/>
      <c r="K438" s="215"/>
      <c r="L438" s="220"/>
      <c r="M438" s="221"/>
      <c r="N438" s="222"/>
      <c r="O438" s="222"/>
      <c r="P438" s="222"/>
      <c r="Q438" s="222"/>
      <c r="R438" s="222"/>
      <c r="S438" s="222"/>
      <c r="T438" s="223"/>
      <c r="AT438" s="224" t="s">
        <v>138</v>
      </c>
      <c r="AU438" s="224" t="s">
        <v>82</v>
      </c>
      <c r="AV438" s="12" t="s">
        <v>82</v>
      </c>
      <c r="AW438" s="12" t="s">
        <v>36</v>
      </c>
      <c r="AX438" s="12" t="s">
        <v>72</v>
      </c>
      <c r="AY438" s="224" t="s">
        <v>129</v>
      </c>
    </row>
    <row r="439" spans="2:65" s="13" customFormat="1" ht="13.5">
      <c r="B439" s="225"/>
      <c r="C439" s="226"/>
      <c r="D439" s="205" t="s">
        <v>138</v>
      </c>
      <c r="E439" s="227" t="s">
        <v>21</v>
      </c>
      <c r="F439" s="228" t="s">
        <v>155</v>
      </c>
      <c r="G439" s="226"/>
      <c r="H439" s="229">
        <v>192</v>
      </c>
      <c r="I439" s="230"/>
      <c r="J439" s="226"/>
      <c r="K439" s="226"/>
      <c r="L439" s="231"/>
      <c r="M439" s="232"/>
      <c r="N439" s="233"/>
      <c r="O439" s="233"/>
      <c r="P439" s="233"/>
      <c r="Q439" s="233"/>
      <c r="R439" s="233"/>
      <c r="S439" s="233"/>
      <c r="T439" s="234"/>
      <c r="AT439" s="235" t="s">
        <v>138</v>
      </c>
      <c r="AU439" s="235" t="s">
        <v>82</v>
      </c>
      <c r="AV439" s="13" t="s">
        <v>136</v>
      </c>
      <c r="AW439" s="13" t="s">
        <v>36</v>
      </c>
      <c r="AX439" s="13" t="s">
        <v>80</v>
      </c>
      <c r="AY439" s="235" t="s">
        <v>129</v>
      </c>
    </row>
    <row r="440" spans="2:65" s="1" customFormat="1" ht="16.5" customHeight="1">
      <c r="B440" s="40"/>
      <c r="C440" s="236" t="s">
        <v>612</v>
      </c>
      <c r="D440" s="236" t="s">
        <v>279</v>
      </c>
      <c r="E440" s="237" t="s">
        <v>613</v>
      </c>
      <c r="F440" s="238" t="s">
        <v>614</v>
      </c>
      <c r="G440" s="239" t="s">
        <v>143</v>
      </c>
      <c r="H440" s="240">
        <v>167.256</v>
      </c>
      <c r="I440" s="241"/>
      <c r="J440" s="242">
        <f>ROUND(I440*H440,2)</f>
        <v>0</v>
      </c>
      <c r="K440" s="238" t="s">
        <v>135</v>
      </c>
      <c r="L440" s="243"/>
      <c r="M440" s="244" t="s">
        <v>21</v>
      </c>
      <c r="N440" s="245" t="s">
        <v>43</v>
      </c>
      <c r="O440" s="41"/>
      <c r="P440" s="200">
        <f>O440*H440</f>
        <v>0</v>
      </c>
      <c r="Q440" s="200">
        <v>4.5999999999999999E-2</v>
      </c>
      <c r="R440" s="200">
        <f>Q440*H440</f>
        <v>7.6937759999999997</v>
      </c>
      <c r="S440" s="200">
        <v>0</v>
      </c>
      <c r="T440" s="201">
        <f>S440*H440</f>
        <v>0</v>
      </c>
      <c r="AR440" s="23" t="s">
        <v>173</v>
      </c>
      <c r="AT440" s="23" t="s">
        <v>279</v>
      </c>
      <c r="AU440" s="23" t="s">
        <v>82</v>
      </c>
      <c r="AY440" s="23" t="s">
        <v>129</v>
      </c>
      <c r="BE440" s="202">
        <f>IF(N440="základní",J440,0)</f>
        <v>0</v>
      </c>
      <c r="BF440" s="202">
        <f>IF(N440="snížená",J440,0)</f>
        <v>0</v>
      </c>
      <c r="BG440" s="202">
        <f>IF(N440="zákl. přenesená",J440,0)</f>
        <v>0</v>
      </c>
      <c r="BH440" s="202">
        <f>IF(N440="sníž. přenesená",J440,0)</f>
        <v>0</v>
      </c>
      <c r="BI440" s="202">
        <f>IF(N440="nulová",J440,0)</f>
        <v>0</v>
      </c>
      <c r="BJ440" s="23" t="s">
        <v>80</v>
      </c>
      <c r="BK440" s="202">
        <f>ROUND(I440*H440,2)</f>
        <v>0</v>
      </c>
      <c r="BL440" s="23" t="s">
        <v>136</v>
      </c>
      <c r="BM440" s="23" t="s">
        <v>615</v>
      </c>
    </row>
    <row r="441" spans="2:65" s="12" customFormat="1" ht="13.5">
      <c r="B441" s="214"/>
      <c r="C441" s="215"/>
      <c r="D441" s="205" t="s">
        <v>138</v>
      </c>
      <c r="E441" s="216" t="s">
        <v>21</v>
      </c>
      <c r="F441" s="217" t="s">
        <v>616</v>
      </c>
      <c r="G441" s="215"/>
      <c r="H441" s="218">
        <v>160.59</v>
      </c>
      <c r="I441" s="219"/>
      <c r="J441" s="215"/>
      <c r="K441" s="215"/>
      <c r="L441" s="220"/>
      <c r="M441" s="221"/>
      <c r="N441" s="222"/>
      <c r="O441" s="222"/>
      <c r="P441" s="222"/>
      <c r="Q441" s="222"/>
      <c r="R441" s="222"/>
      <c r="S441" s="222"/>
      <c r="T441" s="223"/>
      <c r="AT441" s="224" t="s">
        <v>138</v>
      </c>
      <c r="AU441" s="224" t="s">
        <v>82</v>
      </c>
      <c r="AV441" s="12" t="s">
        <v>82</v>
      </c>
      <c r="AW441" s="12" t="s">
        <v>36</v>
      </c>
      <c r="AX441" s="12" t="s">
        <v>72</v>
      </c>
      <c r="AY441" s="224" t="s">
        <v>129</v>
      </c>
    </row>
    <row r="442" spans="2:65" s="11" customFormat="1" ht="13.5">
      <c r="B442" s="203"/>
      <c r="C442" s="204"/>
      <c r="D442" s="205" t="s">
        <v>138</v>
      </c>
      <c r="E442" s="206" t="s">
        <v>21</v>
      </c>
      <c r="F442" s="207" t="s">
        <v>617</v>
      </c>
      <c r="G442" s="204"/>
      <c r="H442" s="206" t="s">
        <v>21</v>
      </c>
      <c r="I442" s="208"/>
      <c r="J442" s="204"/>
      <c r="K442" s="204"/>
      <c r="L442" s="209"/>
      <c r="M442" s="210"/>
      <c r="N442" s="211"/>
      <c r="O442" s="211"/>
      <c r="P442" s="211"/>
      <c r="Q442" s="211"/>
      <c r="R442" s="211"/>
      <c r="S442" s="211"/>
      <c r="T442" s="212"/>
      <c r="AT442" s="213" t="s">
        <v>138</v>
      </c>
      <c r="AU442" s="213" t="s">
        <v>82</v>
      </c>
      <c r="AV442" s="11" t="s">
        <v>80</v>
      </c>
      <c r="AW442" s="11" t="s">
        <v>36</v>
      </c>
      <c r="AX442" s="11" t="s">
        <v>72</v>
      </c>
      <c r="AY442" s="213" t="s">
        <v>129</v>
      </c>
    </row>
    <row r="443" spans="2:65" s="12" customFormat="1" ht="13.5">
      <c r="B443" s="214"/>
      <c r="C443" s="215"/>
      <c r="D443" s="205" t="s">
        <v>138</v>
      </c>
      <c r="E443" s="216" t="s">
        <v>21</v>
      </c>
      <c r="F443" s="217" t="s">
        <v>618</v>
      </c>
      <c r="G443" s="215"/>
      <c r="H443" s="218">
        <v>6.6660000000000004</v>
      </c>
      <c r="I443" s="219"/>
      <c r="J443" s="215"/>
      <c r="K443" s="215"/>
      <c r="L443" s="220"/>
      <c r="M443" s="221"/>
      <c r="N443" s="222"/>
      <c r="O443" s="222"/>
      <c r="P443" s="222"/>
      <c r="Q443" s="222"/>
      <c r="R443" s="222"/>
      <c r="S443" s="222"/>
      <c r="T443" s="223"/>
      <c r="AT443" s="224" t="s">
        <v>138</v>
      </c>
      <c r="AU443" s="224" t="s">
        <v>82</v>
      </c>
      <c r="AV443" s="12" t="s">
        <v>82</v>
      </c>
      <c r="AW443" s="12" t="s">
        <v>36</v>
      </c>
      <c r="AX443" s="12" t="s">
        <v>72</v>
      </c>
      <c r="AY443" s="224" t="s">
        <v>129</v>
      </c>
    </row>
    <row r="444" spans="2:65" s="13" customFormat="1" ht="13.5">
      <c r="B444" s="225"/>
      <c r="C444" s="226"/>
      <c r="D444" s="205" t="s">
        <v>138</v>
      </c>
      <c r="E444" s="227" t="s">
        <v>21</v>
      </c>
      <c r="F444" s="228" t="s">
        <v>155</v>
      </c>
      <c r="G444" s="226"/>
      <c r="H444" s="229">
        <v>167.256</v>
      </c>
      <c r="I444" s="230"/>
      <c r="J444" s="226"/>
      <c r="K444" s="226"/>
      <c r="L444" s="231"/>
      <c r="M444" s="232"/>
      <c r="N444" s="233"/>
      <c r="O444" s="233"/>
      <c r="P444" s="233"/>
      <c r="Q444" s="233"/>
      <c r="R444" s="233"/>
      <c r="S444" s="233"/>
      <c r="T444" s="234"/>
      <c r="AT444" s="235" t="s">
        <v>138</v>
      </c>
      <c r="AU444" s="235" t="s">
        <v>82</v>
      </c>
      <c r="AV444" s="13" t="s">
        <v>136</v>
      </c>
      <c r="AW444" s="13" t="s">
        <v>36</v>
      </c>
      <c r="AX444" s="13" t="s">
        <v>80</v>
      </c>
      <c r="AY444" s="235" t="s">
        <v>129</v>
      </c>
    </row>
    <row r="445" spans="2:65" s="1" customFormat="1" ht="16.5" customHeight="1">
      <c r="B445" s="40"/>
      <c r="C445" s="191" t="s">
        <v>619</v>
      </c>
      <c r="D445" s="191" t="s">
        <v>131</v>
      </c>
      <c r="E445" s="192" t="s">
        <v>620</v>
      </c>
      <c r="F445" s="193" t="s">
        <v>621</v>
      </c>
      <c r="G445" s="194" t="s">
        <v>199</v>
      </c>
      <c r="H445" s="195">
        <v>218</v>
      </c>
      <c r="I445" s="196"/>
      <c r="J445" s="197">
        <f>ROUND(I445*H445,2)</f>
        <v>0</v>
      </c>
      <c r="K445" s="193" t="s">
        <v>21</v>
      </c>
      <c r="L445" s="60"/>
      <c r="M445" s="198" t="s">
        <v>21</v>
      </c>
      <c r="N445" s="199" t="s">
        <v>43</v>
      </c>
      <c r="O445" s="41"/>
      <c r="P445" s="200">
        <f>O445*H445</f>
        <v>0</v>
      </c>
      <c r="Q445" s="200">
        <v>0</v>
      </c>
      <c r="R445" s="200">
        <f>Q445*H445</f>
        <v>0</v>
      </c>
      <c r="S445" s="200">
        <v>0</v>
      </c>
      <c r="T445" s="201">
        <f>S445*H445</f>
        <v>0</v>
      </c>
      <c r="AR445" s="23" t="s">
        <v>136</v>
      </c>
      <c r="AT445" s="23" t="s">
        <v>131</v>
      </c>
      <c r="AU445" s="23" t="s">
        <v>82</v>
      </c>
      <c r="AY445" s="23" t="s">
        <v>129</v>
      </c>
      <c r="BE445" s="202">
        <f>IF(N445="základní",J445,0)</f>
        <v>0</v>
      </c>
      <c r="BF445" s="202">
        <f>IF(N445="snížená",J445,0)</f>
        <v>0</v>
      </c>
      <c r="BG445" s="202">
        <f>IF(N445="zákl. přenesená",J445,0)</f>
        <v>0</v>
      </c>
      <c r="BH445" s="202">
        <f>IF(N445="sníž. přenesená",J445,0)</f>
        <v>0</v>
      </c>
      <c r="BI445" s="202">
        <f>IF(N445="nulová",J445,0)</f>
        <v>0</v>
      </c>
      <c r="BJ445" s="23" t="s">
        <v>80</v>
      </c>
      <c r="BK445" s="202">
        <f>ROUND(I445*H445,2)</f>
        <v>0</v>
      </c>
      <c r="BL445" s="23" t="s">
        <v>136</v>
      </c>
      <c r="BM445" s="23" t="s">
        <v>622</v>
      </c>
    </row>
    <row r="446" spans="2:65" s="11" customFormat="1" ht="13.5">
      <c r="B446" s="203"/>
      <c r="C446" s="204"/>
      <c r="D446" s="205" t="s">
        <v>138</v>
      </c>
      <c r="E446" s="206" t="s">
        <v>21</v>
      </c>
      <c r="F446" s="207" t="s">
        <v>151</v>
      </c>
      <c r="G446" s="204"/>
      <c r="H446" s="206" t="s">
        <v>21</v>
      </c>
      <c r="I446" s="208"/>
      <c r="J446" s="204"/>
      <c r="K446" s="204"/>
      <c r="L446" s="209"/>
      <c r="M446" s="210"/>
      <c r="N446" s="211"/>
      <c r="O446" s="211"/>
      <c r="P446" s="211"/>
      <c r="Q446" s="211"/>
      <c r="R446" s="211"/>
      <c r="S446" s="211"/>
      <c r="T446" s="212"/>
      <c r="AT446" s="213" t="s">
        <v>138</v>
      </c>
      <c r="AU446" s="213" t="s">
        <v>82</v>
      </c>
      <c r="AV446" s="11" t="s">
        <v>80</v>
      </c>
      <c r="AW446" s="11" t="s">
        <v>36</v>
      </c>
      <c r="AX446" s="11" t="s">
        <v>72</v>
      </c>
      <c r="AY446" s="213" t="s">
        <v>129</v>
      </c>
    </row>
    <row r="447" spans="2:65" s="11" customFormat="1" ht="13.5">
      <c r="B447" s="203"/>
      <c r="C447" s="204"/>
      <c r="D447" s="205" t="s">
        <v>138</v>
      </c>
      <c r="E447" s="206" t="s">
        <v>21</v>
      </c>
      <c r="F447" s="207" t="s">
        <v>623</v>
      </c>
      <c r="G447" s="204"/>
      <c r="H447" s="206" t="s">
        <v>21</v>
      </c>
      <c r="I447" s="208"/>
      <c r="J447" s="204"/>
      <c r="K447" s="204"/>
      <c r="L447" s="209"/>
      <c r="M447" s="210"/>
      <c r="N447" s="211"/>
      <c r="O447" s="211"/>
      <c r="P447" s="211"/>
      <c r="Q447" s="211"/>
      <c r="R447" s="211"/>
      <c r="S447" s="211"/>
      <c r="T447" s="212"/>
      <c r="AT447" s="213" t="s">
        <v>138</v>
      </c>
      <c r="AU447" s="213" t="s">
        <v>82</v>
      </c>
      <c r="AV447" s="11" t="s">
        <v>80</v>
      </c>
      <c r="AW447" s="11" t="s">
        <v>36</v>
      </c>
      <c r="AX447" s="11" t="s">
        <v>72</v>
      </c>
      <c r="AY447" s="213" t="s">
        <v>129</v>
      </c>
    </row>
    <row r="448" spans="2:65" s="12" customFormat="1" ht="13.5">
      <c r="B448" s="214"/>
      <c r="C448" s="215"/>
      <c r="D448" s="205" t="s">
        <v>138</v>
      </c>
      <c r="E448" s="216" t="s">
        <v>21</v>
      </c>
      <c r="F448" s="217" t="s">
        <v>624</v>
      </c>
      <c r="G448" s="215"/>
      <c r="H448" s="218">
        <v>218</v>
      </c>
      <c r="I448" s="219"/>
      <c r="J448" s="215"/>
      <c r="K448" s="215"/>
      <c r="L448" s="220"/>
      <c r="M448" s="221"/>
      <c r="N448" s="222"/>
      <c r="O448" s="222"/>
      <c r="P448" s="222"/>
      <c r="Q448" s="222"/>
      <c r="R448" s="222"/>
      <c r="S448" s="222"/>
      <c r="T448" s="223"/>
      <c r="AT448" s="224" t="s">
        <v>138</v>
      </c>
      <c r="AU448" s="224" t="s">
        <v>82</v>
      </c>
      <c r="AV448" s="12" t="s">
        <v>82</v>
      </c>
      <c r="AW448" s="12" t="s">
        <v>36</v>
      </c>
      <c r="AX448" s="12" t="s">
        <v>80</v>
      </c>
      <c r="AY448" s="224" t="s">
        <v>129</v>
      </c>
    </row>
    <row r="449" spans="2:65" s="1" customFormat="1" ht="16.5" customHeight="1">
      <c r="B449" s="40"/>
      <c r="C449" s="191" t="s">
        <v>625</v>
      </c>
      <c r="D449" s="191" t="s">
        <v>131</v>
      </c>
      <c r="E449" s="192" t="s">
        <v>626</v>
      </c>
      <c r="F449" s="193" t="s">
        <v>627</v>
      </c>
      <c r="G449" s="194" t="s">
        <v>199</v>
      </c>
      <c r="H449" s="195">
        <v>436</v>
      </c>
      <c r="I449" s="196"/>
      <c r="J449" s="197">
        <f>ROUND(I449*H449,2)</f>
        <v>0</v>
      </c>
      <c r="K449" s="193" t="s">
        <v>628</v>
      </c>
      <c r="L449" s="60"/>
      <c r="M449" s="198" t="s">
        <v>21</v>
      </c>
      <c r="N449" s="199" t="s">
        <v>43</v>
      </c>
      <c r="O449" s="41"/>
      <c r="P449" s="200">
        <f>O449*H449</f>
        <v>0</v>
      </c>
      <c r="Q449" s="200">
        <v>0</v>
      </c>
      <c r="R449" s="200">
        <f>Q449*H449</f>
        <v>0</v>
      </c>
      <c r="S449" s="200">
        <v>0</v>
      </c>
      <c r="T449" s="201">
        <f>S449*H449</f>
        <v>0</v>
      </c>
      <c r="AR449" s="23" t="s">
        <v>136</v>
      </c>
      <c r="AT449" s="23" t="s">
        <v>131</v>
      </c>
      <c r="AU449" s="23" t="s">
        <v>82</v>
      </c>
      <c r="AY449" s="23" t="s">
        <v>129</v>
      </c>
      <c r="BE449" s="202">
        <f>IF(N449="základní",J449,0)</f>
        <v>0</v>
      </c>
      <c r="BF449" s="202">
        <f>IF(N449="snížená",J449,0)</f>
        <v>0</v>
      </c>
      <c r="BG449" s="202">
        <f>IF(N449="zákl. přenesená",J449,0)</f>
        <v>0</v>
      </c>
      <c r="BH449" s="202">
        <f>IF(N449="sníž. přenesená",J449,0)</f>
        <v>0</v>
      </c>
      <c r="BI449" s="202">
        <f>IF(N449="nulová",J449,0)</f>
        <v>0</v>
      </c>
      <c r="BJ449" s="23" t="s">
        <v>80</v>
      </c>
      <c r="BK449" s="202">
        <f>ROUND(I449*H449,2)</f>
        <v>0</v>
      </c>
      <c r="BL449" s="23" t="s">
        <v>136</v>
      </c>
      <c r="BM449" s="23" t="s">
        <v>629</v>
      </c>
    </row>
    <row r="450" spans="2:65" s="11" customFormat="1" ht="13.5">
      <c r="B450" s="203"/>
      <c r="C450" s="204"/>
      <c r="D450" s="205" t="s">
        <v>138</v>
      </c>
      <c r="E450" s="206" t="s">
        <v>21</v>
      </c>
      <c r="F450" s="207" t="s">
        <v>151</v>
      </c>
      <c r="G450" s="204"/>
      <c r="H450" s="206" t="s">
        <v>21</v>
      </c>
      <c r="I450" s="208"/>
      <c r="J450" s="204"/>
      <c r="K450" s="204"/>
      <c r="L450" s="209"/>
      <c r="M450" s="210"/>
      <c r="N450" s="211"/>
      <c r="O450" s="211"/>
      <c r="P450" s="211"/>
      <c r="Q450" s="211"/>
      <c r="R450" s="211"/>
      <c r="S450" s="211"/>
      <c r="T450" s="212"/>
      <c r="AT450" s="213" t="s">
        <v>138</v>
      </c>
      <c r="AU450" s="213" t="s">
        <v>82</v>
      </c>
      <c r="AV450" s="11" t="s">
        <v>80</v>
      </c>
      <c r="AW450" s="11" t="s">
        <v>36</v>
      </c>
      <c r="AX450" s="11" t="s">
        <v>72</v>
      </c>
      <c r="AY450" s="213" t="s">
        <v>129</v>
      </c>
    </row>
    <row r="451" spans="2:65" s="12" customFormat="1" ht="13.5">
      <c r="B451" s="214"/>
      <c r="C451" s="215"/>
      <c r="D451" s="205" t="s">
        <v>138</v>
      </c>
      <c r="E451" s="216" t="s">
        <v>21</v>
      </c>
      <c r="F451" s="217" t="s">
        <v>624</v>
      </c>
      <c r="G451" s="215"/>
      <c r="H451" s="218">
        <v>218</v>
      </c>
      <c r="I451" s="219"/>
      <c r="J451" s="215"/>
      <c r="K451" s="215"/>
      <c r="L451" s="220"/>
      <c r="M451" s="221"/>
      <c r="N451" s="222"/>
      <c r="O451" s="222"/>
      <c r="P451" s="222"/>
      <c r="Q451" s="222"/>
      <c r="R451" s="222"/>
      <c r="S451" s="222"/>
      <c r="T451" s="223"/>
      <c r="AT451" s="224" t="s">
        <v>138</v>
      </c>
      <c r="AU451" s="224" t="s">
        <v>82</v>
      </c>
      <c r="AV451" s="12" t="s">
        <v>82</v>
      </c>
      <c r="AW451" s="12" t="s">
        <v>36</v>
      </c>
      <c r="AX451" s="12" t="s">
        <v>72</v>
      </c>
      <c r="AY451" s="224" t="s">
        <v>129</v>
      </c>
    </row>
    <row r="452" spans="2:65" s="11" customFormat="1" ht="13.5">
      <c r="B452" s="203"/>
      <c r="C452" s="204"/>
      <c r="D452" s="205" t="s">
        <v>138</v>
      </c>
      <c r="E452" s="206" t="s">
        <v>21</v>
      </c>
      <c r="F452" s="207" t="s">
        <v>623</v>
      </c>
      <c r="G452" s="204"/>
      <c r="H452" s="206" t="s">
        <v>21</v>
      </c>
      <c r="I452" s="208"/>
      <c r="J452" s="204"/>
      <c r="K452" s="204"/>
      <c r="L452" s="209"/>
      <c r="M452" s="210"/>
      <c r="N452" s="211"/>
      <c r="O452" s="211"/>
      <c r="P452" s="211"/>
      <c r="Q452" s="211"/>
      <c r="R452" s="211"/>
      <c r="S452" s="211"/>
      <c r="T452" s="212"/>
      <c r="AT452" s="213" t="s">
        <v>138</v>
      </c>
      <c r="AU452" s="213" t="s">
        <v>82</v>
      </c>
      <c r="AV452" s="11" t="s">
        <v>80</v>
      </c>
      <c r="AW452" s="11" t="s">
        <v>36</v>
      </c>
      <c r="AX452" s="11" t="s">
        <v>72</v>
      </c>
      <c r="AY452" s="213" t="s">
        <v>129</v>
      </c>
    </row>
    <row r="453" spans="2:65" s="12" customFormat="1" ht="13.5">
      <c r="B453" s="214"/>
      <c r="C453" s="215"/>
      <c r="D453" s="205" t="s">
        <v>138</v>
      </c>
      <c r="E453" s="216" t="s">
        <v>21</v>
      </c>
      <c r="F453" s="217" t="s">
        <v>624</v>
      </c>
      <c r="G453" s="215"/>
      <c r="H453" s="218">
        <v>218</v>
      </c>
      <c r="I453" s="219"/>
      <c r="J453" s="215"/>
      <c r="K453" s="215"/>
      <c r="L453" s="220"/>
      <c r="M453" s="221"/>
      <c r="N453" s="222"/>
      <c r="O453" s="222"/>
      <c r="P453" s="222"/>
      <c r="Q453" s="222"/>
      <c r="R453" s="222"/>
      <c r="S453" s="222"/>
      <c r="T453" s="223"/>
      <c r="AT453" s="224" t="s">
        <v>138</v>
      </c>
      <c r="AU453" s="224" t="s">
        <v>82</v>
      </c>
      <c r="AV453" s="12" t="s">
        <v>82</v>
      </c>
      <c r="AW453" s="12" t="s">
        <v>36</v>
      </c>
      <c r="AX453" s="12" t="s">
        <v>72</v>
      </c>
      <c r="AY453" s="224" t="s">
        <v>129</v>
      </c>
    </row>
    <row r="454" spans="2:65" s="13" customFormat="1" ht="13.5">
      <c r="B454" s="225"/>
      <c r="C454" s="226"/>
      <c r="D454" s="205" t="s">
        <v>138</v>
      </c>
      <c r="E454" s="227" t="s">
        <v>21</v>
      </c>
      <c r="F454" s="228" t="s">
        <v>155</v>
      </c>
      <c r="G454" s="226"/>
      <c r="H454" s="229">
        <v>436</v>
      </c>
      <c r="I454" s="230"/>
      <c r="J454" s="226"/>
      <c r="K454" s="226"/>
      <c r="L454" s="231"/>
      <c r="M454" s="232"/>
      <c r="N454" s="233"/>
      <c r="O454" s="233"/>
      <c r="P454" s="233"/>
      <c r="Q454" s="233"/>
      <c r="R454" s="233"/>
      <c r="S454" s="233"/>
      <c r="T454" s="234"/>
      <c r="AT454" s="235" t="s">
        <v>138</v>
      </c>
      <c r="AU454" s="235" t="s">
        <v>82</v>
      </c>
      <c r="AV454" s="13" t="s">
        <v>136</v>
      </c>
      <c r="AW454" s="13" t="s">
        <v>36</v>
      </c>
      <c r="AX454" s="13" t="s">
        <v>80</v>
      </c>
      <c r="AY454" s="235" t="s">
        <v>129</v>
      </c>
    </row>
    <row r="455" spans="2:65" s="1" customFormat="1" ht="16.5" customHeight="1">
      <c r="B455" s="40"/>
      <c r="C455" s="191" t="s">
        <v>630</v>
      </c>
      <c r="D455" s="191" t="s">
        <v>131</v>
      </c>
      <c r="E455" s="192" t="s">
        <v>631</v>
      </c>
      <c r="F455" s="193" t="s">
        <v>632</v>
      </c>
      <c r="G455" s="194" t="s">
        <v>210</v>
      </c>
      <c r="H455" s="195">
        <v>0.22800000000000001</v>
      </c>
      <c r="I455" s="196"/>
      <c r="J455" s="197">
        <f>ROUND(I455*H455,2)</f>
        <v>0</v>
      </c>
      <c r="K455" s="193" t="s">
        <v>135</v>
      </c>
      <c r="L455" s="60"/>
      <c r="M455" s="198" t="s">
        <v>21</v>
      </c>
      <c r="N455" s="199" t="s">
        <v>43</v>
      </c>
      <c r="O455" s="41"/>
      <c r="P455" s="200">
        <f>O455*H455</f>
        <v>0</v>
      </c>
      <c r="Q455" s="200">
        <v>0</v>
      </c>
      <c r="R455" s="200">
        <f>Q455*H455</f>
        <v>0</v>
      </c>
      <c r="S455" s="200">
        <v>2.2000000000000002</v>
      </c>
      <c r="T455" s="201">
        <f>S455*H455</f>
        <v>0.50160000000000005</v>
      </c>
      <c r="AR455" s="23" t="s">
        <v>136</v>
      </c>
      <c r="AT455" s="23" t="s">
        <v>131</v>
      </c>
      <c r="AU455" s="23" t="s">
        <v>82</v>
      </c>
      <c r="AY455" s="23" t="s">
        <v>129</v>
      </c>
      <c r="BE455" s="202">
        <f>IF(N455="základní",J455,0)</f>
        <v>0</v>
      </c>
      <c r="BF455" s="202">
        <f>IF(N455="snížená",J455,0)</f>
        <v>0</v>
      </c>
      <c r="BG455" s="202">
        <f>IF(N455="zákl. přenesená",J455,0)</f>
        <v>0</v>
      </c>
      <c r="BH455" s="202">
        <f>IF(N455="sníž. přenesená",J455,0)</f>
        <v>0</v>
      </c>
      <c r="BI455" s="202">
        <f>IF(N455="nulová",J455,0)</f>
        <v>0</v>
      </c>
      <c r="BJ455" s="23" t="s">
        <v>80</v>
      </c>
      <c r="BK455" s="202">
        <f>ROUND(I455*H455,2)</f>
        <v>0</v>
      </c>
      <c r="BL455" s="23" t="s">
        <v>136</v>
      </c>
      <c r="BM455" s="23" t="s">
        <v>633</v>
      </c>
    </row>
    <row r="456" spans="2:65" s="11" customFormat="1" ht="13.5">
      <c r="B456" s="203"/>
      <c r="C456" s="204"/>
      <c r="D456" s="205" t="s">
        <v>138</v>
      </c>
      <c r="E456" s="206" t="s">
        <v>21</v>
      </c>
      <c r="F456" s="207" t="s">
        <v>151</v>
      </c>
      <c r="G456" s="204"/>
      <c r="H456" s="206" t="s">
        <v>21</v>
      </c>
      <c r="I456" s="208"/>
      <c r="J456" s="204"/>
      <c r="K456" s="204"/>
      <c r="L456" s="209"/>
      <c r="M456" s="210"/>
      <c r="N456" s="211"/>
      <c r="O456" s="211"/>
      <c r="P456" s="211"/>
      <c r="Q456" s="211"/>
      <c r="R456" s="211"/>
      <c r="S456" s="211"/>
      <c r="T456" s="212"/>
      <c r="AT456" s="213" t="s">
        <v>138</v>
      </c>
      <c r="AU456" s="213" t="s">
        <v>82</v>
      </c>
      <c r="AV456" s="11" t="s">
        <v>80</v>
      </c>
      <c r="AW456" s="11" t="s">
        <v>36</v>
      </c>
      <c r="AX456" s="11" t="s">
        <v>72</v>
      </c>
      <c r="AY456" s="213" t="s">
        <v>129</v>
      </c>
    </row>
    <row r="457" spans="2:65" s="11" customFormat="1" ht="13.5">
      <c r="B457" s="203"/>
      <c r="C457" s="204"/>
      <c r="D457" s="205" t="s">
        <v>138</v>
      </c>
      <c r="E457" s="206" t="s">
        <v>21</v>
      </c>
      <c r="F457" s="207" t="s">
        <v>634</v>
      </c>
      <c r="G457" s="204"/>
      <c r="H457" s="206" t="s">
        <v>21</v>
      </c>
      <c r="I457" s="208"/>
      <c r="J457" s="204"/>
      <c r="K457" s="204"/>
      <c r="L457" s="209"/>
      <c r="M457" s="210"/>
      <c r="N457" s="211"/>
      <c r="O457" s="211"/>
      <c r="P457" s="211"/>
      <c r="Q457" s="211"/>
      <c r="R457" s="211"/>
      <c r="S457" s="211"/>
      <c r="T457" s="212"/>
      <c r="AT457" s="213" t="s">
        <v>138</v>
      </c>
      <c r="AU457" s="213" t="s">
        <v>82</v>
      </c>
      <c r="AV457" s="11" t="s">
        <v>80</v>
      </c>
      <c r="AW457" s="11" t="s">
        <v>36</v>
      </c>
      <c r="AX457" s="11" t="s">
        <v>72</v>
      </c>
      <c r="AY457" s="213" t="s">
        <v>129</v>
      </c>
    </row>
    <row r="458" spans="2:65" s="12" customFormat="1" ht="13.5">
      <c r="B458" s="214"/>
      <c r="C458" s="215"/>
      <c r="D458" s="205" t="s">
        <v>138</v>
      </c>
      <c r="E458" s="216" t="s">
        <v>21</v>
      </c>
      <c r="F458" s="217" t="s">
        <v>635</v>
      </c>
      <c r="G458" s="215"/>
      <c r="H458" s="218">
        <v>0.22800000000000001</v>
      </c>
      <c r="I458" s="219"/>
      <c r="J458" s="215"/>
      <c r="K458" s="215"/>
      <c r="L458" s="220"/>
      <c r="M458" s="221"/>
      <c r="N458" s="222"/>
      <c r="O458" s="222"/>
      <c r="P458" s="222"/>
      <c r="Q458" s="222"/>
      <c r="R458" s="222"/>
      <c r="S458" s="222"/>
      <c r="T458" s="223"/>
      <c r="AT458" s="224" t="s">
        <v>138</v>
      </c>
      <c r="AU458" s="224" t="s">
        <v>82</v>
      </c>
      <c r="AV458" s="12" t="s">
        <v>82</v>
      </c>
      <c r="AW458" s="12" t="s">
        <v>36</v>
      </c>
      <c r="AX458" s="12" t="s">
        <v>80</v>
      </c>
      <c r="AY458" s="224" t="s">
        <v>129</v>
      </c>
    </row>
    <row r="459" spans="2:65" s="1" customFormat="1" ht="16.5" customHeight="1">
      <c r="B459" s="40"/>
      <c r="C459" s="191" t="s">
        <v>636</v>
      </c>
      <c r="D459" s="191" t="s">
        <v>131</v>
      </c>
      <c r="E459" s="192" t="s">
        <v>637</v>
      </c>
      <c r="F459" s="193" t="s">
        <v>638</v>
      </c>
      <c r="G459" s="194" t="s">
        <v>199</v>
      </c>
      <c r="H459" s="195">
        <v>33</v>
      </c>
      <c r="I459" s="196"/>
      <c r="J459" s="197">
        <f>ROUND(I459*H459,2)</f>
        <v>0</v>
      </c>
      <c r="K459" s="193" t="s">
        <v>135</v>
      </c>
      <c r="L459" s="60"/>
      <c r="M459" s="198" t="s">
        <v>21</v>
      </c>
      <c r="N459" s="199" t="s">
        <v>43</v>
      </c>
      <c r="O459" s="41"/>
      <c r="P459" s="200">
        <f>O459*H459</f>
        <v>0</v>
      </c>
      <c r="Q459" s="200">
        <v>0</v>
      </c>
      <c r="R459" s="200">
        <f>Q459*H459</f>
        <v>0</v>
      </c>
      <c r="S459" s="200">
        <v>0</v>
      </c>
      <c r="T459" s="201">
        <f>S459*H459</f>
        <v>0</v>
      </c>
      <c r="AR459" s="23" t="s">
        <v>136</v>
      </c>
      <c r="AT459" s="23" t="s">
        <v>131</v>
      </c>
      <c r="AU459" s="23" t="s">
        <v>82</v>
      </c>
      <c r="AY459" s="23" t="s">
        <v>129</v>
      </c>
      <c r="BE459" s="202">
        <f>IF(N459="základní",J459,0)</f>
        <v>0</v>
      </c>
      <c r="BF459" s="202">
        <f>IF(N459="snížená",J459,0)</f>
        <v>0</v>
      </c>
      <c r="BG459" s="202">
        <f>IF(N459="zákl. přenesená",J459,0)</f>
        <v>0</v>
      </c>
      <c r="BH459" s="202">
        <f>IF(N459="sníž. přenesená",J459,0)</f>
        <v>0</v>
      </c>
      <c r="BI459" s="202">
        <f>IF(N459="nulová",J459,0)</f>
        <v>0</v>
      </c>
      <c r="BJ459" s="23" t="s">
        <v>80</v>
      </c>
      <c r="BK459" s="202">
        <f>ROUND(I459*H459,2)</f>
        <v>0</v>
      </c>
      <c r="BL459" s="23" t="s">
        <v>136</v>
      </c>
      <c r="BM459" s="23" t="s">
        <v>639</v>
      </c>
    </row>
    <row r="460" spans="2:65" s="1" customFormat="1" ht="16.5" customHeight="1">
      <c r="B460" s="40"/>
      <c r="C460" s="191" t="s">
        <v>640</v>
      </c>
      <c r="D460" s="191" t="s">
        <v>131</v>
      </c>
      <c r="E460" s="192" t="s">
        <v>641</v>
      </c>
      <c r="F460" s="193" t="s">
        <v>642</v>
      </c>
      <c r="G460" s="194" t="s">
        <v>199</v>
      </c>
      <c r="H460" s="195">
        <v>5</v>
      </c>
      <c r="I460" s="196"/>
      <c r="J460" s="197">
        <f>ROUND(I460*H460,2)</f>
        <v>0</v>
      </c>
      <c r="K460" s="193" t="s">
        <v>135</v>
      </c>
      <c r="L460" s="60"/>
      <c r="M460" s="198" t="s">
        <v>21</v>
      </c>
      <c r="N460" s="199" t="s">
        <v>43</v>
      </c>
      <c r="O460" s="41"/>
      <c r="P460" s="200">
        <f>O460*H460</f>
        <v>0</v>
      </c>
      <c r="Q460" s="200">
        <v>0</v>
      </c>
      <c r="R460" s="200">
        <f>Q460*H460</f>
        <v>0</v>
      </c>
      <c r="S460" s="200">
        <v>0</v>
      </c>
      <c r="T460" s="201">
        <f>S460*H460</f>
        <v>0</v>
      </c>
      <c r="AR460" s="23" t="s">
        <v>136</v>
      </c>
      <c r="AT460" s="23" t="s">
        <v>131</v>
      </c>
      <c r="AU460" s="23" t="s">
        <v>82</v>
      </c>
      <c r="AY460" s="23" t="s">
        <v>129</v>
      </c>
      <c r="BE460" s="202">
        <f>IF(N460="základní",J460,0)</f>
        <v>0</v>
      </c>
      <c r="BF460" s="202">
        <f>IF(N460="snížená",J460,0)</f>
        <v>0</v>
      </c>
      <c r="BG460" s="202">
        <f>IF(N460="zákl. přenesená",J460,0)</f>
        <v>0</v>
      </c>
      <c r="BH460" s="202">
        <f>IF(N460="sníž. přenesená",J460,0)</f>
        <v>0</v>
      </c>
      <c r="BI460" s="202">
        <f>IF(N460="nulová",J460,0)</f>
        <v>0</v>
      </c>
      <c r="BJ460" s="23" t="s">
        <v>80</v>
      </c>
      <c r="BK460" s="202">
        <f>ROUND(I460*H460,2)</f>
        <v>0</v>
      </c>
      <c r="BL460" s="23" t="s">
        <v>136</v>
      </c>
      <c r="BM460" s="23" t="s">
        <v>643</v>
      </c>
    </row>
    <row r="461" spans="2:65" s="1" customFormat="1" ht="25.5" customHeight="1">
      <c r="B461" s="40"/>
      <c r="C461" s="191" t="s">
        <v>644</v>
      </c>
      <c r="D461" s="191" t="s">
        <v>131</v>
      </c>
      <c r="E461" s="192" t="s">
        <v>645</v>
      </c>
      <c r="F461" s="193" t="s">
        <v>646</v>
      </c>
      <c r="G461" s="194" t="s">
        <v>134</v>
      </c>
      <c r="H461" s="195">
        <v>7</v>
      </c>
      <c r="I461" s="196"/>
      <c r="J461" s="197">
        <f>ROUND(I461*H461,2)</f>
        <v>0</v>
      </c>
      <c r="K461" s="193" t="s">
        <v>135</v>
      </c>
      <c r="L461" s="60"/>
      <c r="M461" s="198" t="s">
        <v>21</v>
      </c>
      <c r="N461" s="199" t="s">
        <v>43</v>
      </c>
      <c r="O461" s="41"/>
      <c r="P461" s="200">
        <f>O461*H461</f>
        <v>0</v>
      </c>
      <c r="Q461" s="200">
        <v>0</v>
      </c>
      <c r="R461" s="200">
        <f>Q461*H461</f>
        <v>0</v>
      </c>
      <c r="S461" s="200">
        <v>0</v>
      </c>
      <c r="T461" s="201">
        <f>S461*H461</f>
        <v>0</v>
      </c>
      <c r="AR461" s="23" t="s">
        <v>136</v>
      </c>
      <c r="AT461" s="23" t="s">
        <v>131</v>
      </c>
      <c r="AU461" s="23" t="s">
        <v>82</v>
      </c>
      <c r="AY461" s="23" t="s">
        <v>129</v>
      </c>
      <c r="BE461" s="202">
        <f>IF(N461="základní",J461,0)</f>
        <v>0</v>
      </c>
      <c r="BF461" s="202">
        <f>IF(N461="snížená",J461,0)</f>
        <v>0</v>
      </c>
      <c r="BG461" s="202">
        <f>IF(N461="zákl. přenesená",J461,0)</f>
        <v>0</v>
      </c>
      <c r="BH461" s="202">
        <f>IF(N461="sníž. přenesená",J461,0)</f>
        <v>0</v>
      </c>
      <c r="BI461" s="202">
        <f>IF(N461="nulová",J461,0)</f>
        <v>0</v>
      </c>
      <c r="BJ461" s="23" t="s">
        <v>80</v>
      </c>
      <c r="BK461" s="202">
        <f>ROUND(I461*H461,2)</f>
        <v>0</v>
      </c>
      <c r="BL461" s="23" t="s">
        <v>136</v>
      </c>
      <c r="BM461" s="23" t="s">
        <v>647</v>
      </c>
    </row>
    <row r="462" spans="2:65" s="12" customFormat="1" ht="13.5">
      <c r="B462" s="214"/>
      <c r="C462" s="215"/>
      <c r="D462" s="205" t="s">
        <v>138</v>
      </c>
      <c r="E462" s="216" t="s">
        <v>21</v>
      </c>
      <c r="F462" s="217" t="s">
        <v>648</v>
      </c>
      <c r="G462" s="215"/>
      <c r="H462" s="218">
        <v>7</v>
      </c>
      <c r="I462" s="219"/>
      <c r="J462" s="215"/>
      <c r="K462" s="215"/>
      <c r="L462" s="220"/>
      <c r="M462" s="221"/>
      <c r="N462" s="222"/>
      <c r="O462" s="222"/>
      <c r="P462" s="222"/>
      <c r="Q462" s="222"/>
      <c r="R462" s="222"/>
      <c r="S462" s="222"/>
      <c r="T462" s="223"/>
      <c r="AT462" s="224" t="s">
        <v>138</v>
      </c>
      <c r="AU462" s="224" t="s">
        <v>82</v>
      </c>
      <c r="AV462" s="12" t="s">
        <v>82</v>
      </c>
      <c r="AW462" s="12" t="s">
        <v>36</v>
      </c>
      <c r="AX462" s="12" t="s">
        <v>80</v>
      </c>
      <c r="AY462" s="224" t="s">
        <v>129</v>
      </c>
    </row>
    <row r="463" spans="2:65" s="1" customFormat="1" ht="25.5" customHeight="1">
      <c r="B463" s="40"/>
      <c r="C463" s="191" t="s">
        <v>649</v>
      </c>
      <c r="D463" s="191" t="s">
        <v>131</v>
      </c>
      <c r="E463" s="192" t="s">
        <v>650</v>
      </c>
      <c r="F463" s="193" t="s">
        <v>651</v>
      </c>
      <c r="G463" s="194" t="s">
        <v>134</v>
      </c>
      <c r="H463" s="195">
        <v>26</v>
      </c>
      <c r="I463" s="196"/>
      <c r="J463" s="197">
        <f>ROUND(I463*H463,2)</f>
        <v>0</v>
      </c>
      <c r="K463" s="193" t="s">
        <v>135</v>
      </c>
      <c r="L463" s="60"/>
      <c r="M463" s="198" t="s">
        <v>21</v>
      </c>
      <c r="N463" s="199" t="s">
        <v>43</v>
      </c>
      <c r="O463" s="41"/>
      <c r="P463" s="200">
        <f>O463*H463</f>
        <v>0</v>
      </c>
      <c r="Q463" s="200">
        <v>0</v>
      </c>
      <c r="R463" s="200">
        <f>Q463*H463</f>
        <v>0</v>
      </c>
      <c r="S463" s="200">
        <v>0</v>
      </c>
      <c r="T463" s="201">
        <f>S463*H463</f>
        <v>0</v>
      </c>
      <c r="AR463" s="23" t="s">
        <v>136</v>
      </c>
      <c r="AT463" s="23" t="s">
        <v>131</v>
      </c>
      <c r="AU463" s="23" t="s">
        <v>82</v>
      </c>
      <c r="AY463" s="23" t="s">
        <v>129</v>
      </c>
      <c r="BE463" s="202">
        <f>IF(N463="základní",J463,0)</f>
        <v>0</v>
      </c>
      <c r="BF463" s="202">
        <f>IF(N463="snížená",J463,0)</f>
        <v>0</v>
      </c>
      <c r="BG463" s="202">
        <f>IF(N463="zákl. přenesená",J463,0)</f>
        <v>0</v>
      </c>
      <c r="BH463" s="202">
        <f>IF(N463="sníž. přenesená",J463,0)</f>
        <v>0</v>
      </c>
      <c r="BI463" s="202">
        <f>IF(N463="nulová",J463,0)</f>
        <v>0</v>
      </c>
      <c r="BJ463" s="23" t="s">
        <v>80</v>
      </c>
      <c r="BK463" s="202">
        <f>ROUND(I463*H463,2)</f>
        <v>0</v>
      </c>
      <c r="BL463" s="23" t="s">
        <v>136</v>
      </c>
      <c r="BM463" s="23" t="s">
        <v>652</v>
      </c>
    </row>
    <row r="464" spans="2:65" s="1" customFormat="1" ht="25.5" customHeight="1">
      <c r="B464" s="40"/>
      <c r="C464" s="191" t="s">
        <v>653</v>
      </c>
      <c r="D464" s="191" t="s">
        <v>131</v>
      </c>
      <c r="E464" s="192" t="s">
        <v>654</v>
      </c>
      <c r="F464" s="193" t="s">
        <v>655</v>
      </c>
      <c r="G464" s="194" t="s">
        <v>134</v>
      </c>
      <c r="H464" s="195">
        <v>18</v>
      </c>
      <c r="I464" s="196"/>
      <c r="J464" s="197">
        <f>ROUND(I464*H464,2)</f>
        <v>0</v>
      </c>
      <c r="K464" s="193" t="s">
        <v>135</v>
      </c>
      <c r="L464" s="60"/>
      <c r="M464" s="198" t="s">
        <v>21</v>
      </c>
      <c r="N464" s="199" t="s">
        <v>43</v>
      </c>
      <c r="O464" s="41"/>
      <c r="P464" s="200">
        <f>O464*H464</f>
        <v>0</v>
      </c>
      <c r="Q464" s="200">
        <v>0</v>
      </c>
      <c r="R464" s="200">
        <f>Q464*H464</f>
        <v>0</v>
      </c>
      <c r="S464" s="200">
        <v>0</v>
      </c>
      <c r="T464" s="201">
        <f>S464*H464</f>
        <v>0</v>
      </c>
      <c r="AR464" s="23" t="s">
        <v>136</v>
      </c>
      <c r="AT464" s="23" t="s">
        <v>131</v>
      </c>
      <c r="AU464" s="23" t="s">
        <v>82</v>
      </c>
      <c r="AY464" s="23" t="s">
        <v>129</v>
      </c>
      <c r="BE464" s="202">
        <f>IF(N464="základní",J464,0)</f>
        <v>0</v>
      </c>
      <c r="BF464" s="202">
        <f>IF(N464="snížená",J464,0)</f>
        <v>0</v>
      </c>
      <c r="BG464" s="202">
        <f>IF(N464="zákl. přenesená",J464,0)</f>
        <v>0</v>
      </c>
      <c r="BH464" s="202">
        <f>IF(N464="sníž. přenesená",J464,0)</f>
        <v>0</v>
      </c>
      <c r="BI464" s="202">
        <f>IF(N464="nulová",J464,0)</f>
        <v>0</v>
      </c>
      <c r="BJ464" s="23" t="s">
        <v>80</v>
      </c>
      <c r="BK464" s="202">
        <f>ROUND(I464*H464,2)</f>
        <v>0</v>
      </c>
      <c r="BL464" s="23" t="s">
        <v>136</v>
      </c>
      <c r="BM464" s="23" t="s">
        <v>656</v>
      </c>
    </row>
    <row r="465" spans="2:65" s="10" customFormat="1" ht="29.85" customHeight="1">
      <c r="B465" s="175"/>
      <c r="C465" s="176"/>
      <c r="D465" s="177" t="s">
        <v>71</v>
      </c>
      <c r="E465" s="189" t="s">
        <v>657</v>
      </c>
      <c r="F465" s="189" t="s">
        <v>658</v>
      </c>
      <c r="G465" s="176"/>
      <c r="H465" s="176"/>
      <c r="I465" s="179"/>
      <c r="J465" s="190">
        <f>BK465</f>
        <v>0</v>
      </c>
      <c r="K465" s="176"/>
      <c r="L465" s="181"/>
      <c r="M465" s="182"/>
      <c r="N465" s="183"/>
      <c r="O465" s="183"/>
      <c r="P465" s="184">
        <f>SUM(P466:P491)</f>
        <v>0</v>
      </c>
      <c r="Q465" s="183"/>
      <c r="R465" s="184">
        <f>SUM(R466:R491)</f>
        <v>0</v>
      </c>
      <c r="S465" s="183"/>
      <c r="T465" s="185">
        <f>SUM(T466:T491)</f>
        <v>0</v>
      </c>
      <c r="AR465" s="186" t="s">
        <v>80</v>
      </c>
      <c r="AT465" s="187" t="s">
        <v>71</v>
      </c>
      <c r="AU465" s="187" t="s">
        <v>80</v>
      </c>
      <c r="AY465" s="186" t="s">
        <v>129</v>
      </c>
      <c r="BK465" s="188">
        <f>SUM(BK466:BK491)</f>
        <v>0</v>
      </c>
    </row>
    <row r="466" spans="2:65" s="1" customFormat="1" ht="16.5" customHeight="1">
      <c r="B466" s="40"/>
      <c r="C466" s="191" t="s">
        <v>659</v>
      </c>
      <c r="D466" s="191" t="s">
        <v>131</v>
      </c>
      <c r="E466" s="192" t="s">
        <v>660</v>
      </c>
      <c r="F466" s="193" t="s">
        <v>661</v>
      </c>
      <c r="G466" s="194" t="s">
        <v>259</v>
      </c>
      <c r="H466" s="195">
        <v>276.79700000000003</v>
      </c>
      <c r="I466" s="196"/>
      <c r="J466" s="197">
        <f>ROUND(I466*H466,2)</f>
        <v>0</v>
      </c>
      <c r="K466" s="193" t="s">
        <v>135</v>
      </c>
      <c r="L466" s="60"/>
      <c r="M466" s="198" t="s">
        <v>21</v>
      </c>
      <c r="N466" s="199" t="s">
        <v>43</v>
      </c>
      <c r="O466" s="41"/>
      <c r="P466" s="200">
        <f>O466*H466</f>
        <v>0</v>
      </c>
      <c r="Q466" s="200">
        <v>0</v>
      </c>
      <c r="R466" s="200">
        <f>Q466*H466</f>
        <v>0</v>
      </c>
      <c r="S466" s="200">
        <v>0</v>
      </c>
      <c r="T466" s="201">
        <f>S466*H466</f>
        <v>0</v>
      </c>
      <c r="AR466" s="23" t="s">
        <v>136</v>
      </c>
      <c r="AT466" s="23" t="s">
        <v>131</v>
      </c>
      <c r="AU466" s="23" t="s">
        <v>82</v>
      </c>
      <c r="AY466" s="23" t="s">
        <v>129</v>
      </c>
      <c r="BE466" s="202">
        <f>IF(N466="základní",J466,0)</f>
        <v>0</v>
      </c>
      <c r="BF466" s="202">
        <f>IF(N466="snížená",J466,0)</f>
        <v>0</v>
      </c>
      <c r="BG466" s="202">
        <f>IF(N466="zákl. přenesená",J466,0)</f>
        <v>0</v>
      </c>
      <c r="BH466" s="202">
        <f>IF(N466="sníž. přenesená",J466,0)</f>
        <v>0</v>
      </c>
      <c r="BI466" s="202">
        <f>IF(N466="nulová",J466,0)</f>
        <v>0</v>
      </c>
      <c r="BJ466" s="23" t="s">
        <v>80</v>
      </c>
      <c r="BK466" s="202">
        <f>ROUND(I466*H466,2)</f>
        <v>0</v>
      </c>
      <c r="BL466" s="23" t="s">
        <v>136</v>
      </c>
      <c r="BM466" s="23" t="s">
        <v>662</v>
      </c>
    </row>
    <row r="467" spans="2:65" s="11" customFormat="1" ht="13.5">
      <c r="B467" s="203"/>
      <c r="C467" s="204"/>
      <c r="D467" s="205" t="s">
        <v>138</v>
      </c>
      <c r="E467" s="206" t="s">
        <v>21</v>
      </c>
      <c r="F467" s="207" t="s">
        <v>663</v>
      </c>
      <c r="G467" s="204"/>
      <c r="H467" s="206" t="s">
        <v>21</v>
      </c>
      <c r="I467" s="208"/>
      <c r="J467" s="204"/>
      <c r="K467" s="204"/>
      <c r="L467" s="209"/>
      <c r="M467" s="210"/>
      <c r="N467" s="211"/>
      <c r="O467" s="211"/>
      <c r="P467" s="211"/>
      <c r="Q467" s="211"/>
      <c r="R467" s="211"/>
      <c r="S467" s="211"/>
      <c r="T467" s="212"/>
      <c r="AT467" s="213" t="s">
        <v>138</v>
      </c>
      <c r="AU467" s="213" t="s">
        <v>82</v>
      </c>
      <c r="AV467" s="11" t="s">
        <v>80</v>
      </c>
      <c r="AW467" s="11" t="s">
        <v>36</v>
      </c>
      <c r="AX467" s="11" t="s">
        <v>72</v>
      </c>
      <c r="AY467" s="213" t="s">
        <v>129</v>
      </c>
    </row>
    <row r="468" spans="2:65" s="12" customFormat="1" ht="13.5">
      <c r="B468" s="214"/>
      <c r="C468" s="215"/>
      <c r="D468" s="205" t="s">
        <v>138</v>
      </c>
      <c r="E468" s="216" t="s">
        <v>21</v>
      </c>
      <c r="F468" s="217" t="s">
        <v>664</v>
      </c>
      <c r="G468" s="215"/>
      <c r="H468" s="218">
        <v>21.157</v>
      </c>
      <c r="I468" s="219"/>
      <c r="J468" s="215"/>
      <c r="K468" s="215"/>
      <c r="L468" s="220"/>
      <c r="M468" s="221"/>
      <c r="N468" s="222"/>
      <c r="O468" s="222"/>
      <c r="P468" s="222"/>
      <c r="Q468" s="222"/>
      <c r="R468" s="222"/>
      <c r="S468" s="222"/>
      <c r="T468" s="223"/>
      <c r="AT468" s="224" t="s">
        <v>138</v>
      </c>
      <c r="AU468" s="224" t="s">
        <v>82</v>
      </c>
      <c r="AV468" s="12" t="s">
        <v>82</v>
      </c>
      <c r="AW468" s="12" t="s">
        <v>36</v>
      </c>
      <c r="AX468" s="12" t="s">
        <v>72</v>
      </c>
      <c r="AY468" s="224" t="s">
        <v>129</v>
      </c>
    </row>
    <row r="469" spans="2:65" s="11" customFormat="1" ht="13.5">
      <c r="B469" s="203"/>
      <c r="C469" s="204"/>
      <c r="D469" s="205" t="s">
        <v>138</v>
      </c>
      <c r="E469" s="206" t="s">
        <v>21</v>
      </c>
      <c r="F469" s="207" t="s">
        <v>665</v>
      </c>
      <c r="G469" s="204"/>
      <c r="H469" s="206" t="s">
        <v>21</v>
      </c>
      <c r="I469" s="208"/>
      <c r="J469" s="204"/>
      <c r="K469" s="204"/>
      <c r="L469" s="209"/>
      <c r="M469" s="210"/>
      <c r="N469" s="211"/>
      <c r="O469" s="211"/>
      <c r="P469" s="211"/>
      <c r="Q469" s="211"/>
      <c r="R469" s="211"/>
      <c r="S469" s="211"/>
      <c r="T469" s="212"/>
      <c r="AT469" s="213" t="s">
        <v>138</v>
      </c>
      <c r="AU469" s="213" t="s">
        <v>82</v>
      </c>
      <c r="AV469" s="11" t="s">
        <v>80</v>
      </c>
      <c r="AW469" s="11" t="s">
        <v>36</v>
      </c>
      <c r="AX469" s="11" t="s">
        <v>72</v>
      </c>
      <c r="AY469" s="213" t="s">
        <v>129</v>
      </c>
    </row>
    <row r="470" spans="2:65" s="12" customFormat="1" ht="13.5">
      <c r="B470" s="214"/>
      <c r="C470" s="215"/>
      <c r="D470" s="205" t="s">
        <v>138</v>
      </c>
      <c r="E470" s="216" t="s">
        <v>21</v>
      </c>
      <c r="F470" s="217" t="s">
        <v>225</v>
      </c>
      <c r="G470" s="215"/>
      <c r="H470" s="218">
        <v>16</v>
      </c>
      <c r="I470" s="219"/>
      <c r="J470" s="215"/>
      <c r="K470" s="215"/>
      <c r="L470" s="220"/>
      <c r="M470" s="221"/>
      <c r="N470" s="222"/>
      <c r="O470" s="222"/>
      <c r="P470" s="222"/>
      <c r="Q470" s="222"/>
      <c r="R470" s="222"/>
      <c r="S470" s="222"/>
      <c r="T470" s="223"/>
      <c r="AT470" s="224" t="s">
        <v>138</v>
      </c>
      <c r="AU470" s="224" t="s">
        <v>82</v>
      </c>
      <c r="AV470" s="12" t="s">
        <v>82</v>
      </c>
      <c r="AW470" s="12" t="s">
        <v>36</v>
      </c>
      <c r="AX470" s="12" t="s">
        <v>72</v>
      </c>
      <c r="AY470" s="224" t="s">
        <v>129</v>
      </c>
    </row>
    <row r="471" spans="2:65" s="11" customFormat="1" ht="13.5">
      <c r="B471" s="203"/>
      <c r="C471" s="204"/>
      <c r="D471" s="205" t="s">
        <v>138</v>
      </c>
      <c r="E471" s="206" t="s">
        <v>21</v>
      </c>
      <c r="F471" s="207" t="s">
        <v>666</v>
      </c>
      <c r="G471" s="204"/>
      <c r="H471" s="206" t="s">
        <v>21</v>
      </c>
      <c r="I471" s="208"/>
      <c r="J471" s="204"/>
      <c r="K471" s="204"/>
      <c r="L471" s="209"/>
      <c r="M471" s="210"/>
      <c r="N471" s="211"/>
      <c r="O471" s="211"/>
      <c r="P471" s="211"/>
      <c r="Q471" s="211"/>
      <c r="R471" s="211"/>
      <c r="S471" s="211"/>
      <c r="T471" s="212"/>
      <c r="AT471" s="213" t="s">
        <v>138</v>
      </c>
      <c r="AU471" s="213" t="s">
        <v>82</v>
      </c>
      <c r="AV471" s="11" t="s">
        <v>80</v>
      </c>
      <c r="AW471" s="11" t="s">
        <v>36</v>
      </c>
      <c r="AX471" s="11" t="s">
        <v>72</v>
      </c>
      <c r="AY471" s="213" t="s">
        <v>129</v>
      </c>
    </row>
    <row r="472" spans="2:65" s="12" customFormat="1" ht="13.5">
      <c r="B472" s="214"/>
      <c r="C472" s="215"/>
      <c r="D472" s="205" t="s">
        <v>138</v>
      </c>
      <c r="E472" s="216" t="s">
        <v>21</v>
      </c>
      <c r="F472" s="217" t="s">
        <v>667</v>
      </c>
      <c r="G472" s="215"/>
      <c r="H472" s="218">
        <v>142.29</v>
      </c>
      <c r="I472" s="219"/>
      <c r="J472" s="215"/>
      <c r="K472" s="215"/>
      <c r="L472" s="220"/>
      <c r="M472" s="221"/>
      <c r="N472" s="222"/>
      <c r="O472" s="222"/>
      <c r="P472" s="222"/>
      <c r="Q472" s="222"/>
      <c r="R472" s="222"/>
      <c r="S472" s="222"/>
      <c r="T472" s="223"/>
      <c r="AT472" s="224" t="s">
        <v>138</v>
      </c>
      <c r="AU472" s="224" t="s">
        <v>82</v>
      </c>
      <c r="AV472" s="12" t="s">
        <v>82</v>
      </c>
      <c r="AW472" s="12" t="s">
        <v>36</v>
      </c>
      <c r="AX472" s="12" t="s">
        <v>72</v>
      </c>
      <c r="AY472" s="224" t="s">
        <v>129</v>
      </c>
    </row>
    <row r="473" spans="2:65" s="11" customFormat="1" ht="13.5">
      <c r="B473" s="203"/>
      <c r="C473" s="204"/>
      <c r="D473" s="205" t="s">
        <v>138</v>
      </c>
      <c r="E473" s="206" t="s">
        <v>21</v>
      </c>
      <c r="F473" s="207" t="s">
        <v>668</v>
      </c>
      <c r="G473" s="204"/>
      <c r="H473" s="206" t="s">
        <v>21</v>
      </c>
      <c r="I473" s="208"/>
      <c r="J473" s="204"/>
      <c r="K473" s="204"/>
      <c r="L473" s="209"/>
      <c r="M473" s="210"/>
      <c r="N473" s="211"/>
      <c r="O473" s="211"/>
      <c r="P473" s="211"/>
      <c r="Q473" s="211"/>
      <c r="R473" s="211"/>
      <c r="S473" s="211"/>
      <c r="T473" s="212"/>
      <c r="AT473" s="213" t="s">
        <v>138</v>
      </c>
      <c r="AU473" s="213" t="s">
        <v>82</v>
      </c>
      <c r="AV473" s="11" t="s">
        <v>80</v>
      </c>
      <c r="AW473" s="11" t="s">
        <v>36</v>
      </c>
      <c r="AX473" s="11" t="s">
        <v>72</v>
      </c>
      <c r="AY473" s="213" t="s">
        <v>129</v>
      </c>
    </row>
    <row r="474" spans="2:65" s="12" customFormat="1" ht="13.5">
      <c r="B474" s="214"/>
      <c r="C474" s="215"/>
      <c r="D474" s="205" t="s">
        <v>138</v>
      </c>
      <c r="E474" s="216" t="s">
        <v>21</v>
      </c>
      <c r="F474" s="217" t="s">
        <v>669</v>
      </c>
      <c r="G474" s="215"/>
      <c r="H474" s="218">
        <v>97.35</v>
      </c>
      <c r="I474" s="219"/>
      <c r="J474" s="215"/>
      <c r="K474" s="215"/>
      <c r="L474" s="220"/>
      <c r="M474" s="221"/>
      <c r="N474" s="222"/>
      <c r="O474" s="222"/>
      <c r="P474" s="222"/>
      <c r="Q474" s="222"/>
      <c r="R474" s="222"/>
      <c r="S474" s="222"/>
      <c r="T474" s="223"/>
      <c r="AT474" s="224" t="s">
        <v>138</v>
      </c>
      <c r="AU474" s="224" t="s">
        <v>82</v>
      </c>
      <c r="AV474" s="12" t="s">
        <v>82</v>
      </c>
      <c r="AW474" s="12" t="s">
        <v>36</v>
      </c>
      <c r="AX474" s="12" t="s">
        <v>72</v>
      </c>
      <c r="AY474" s="224" t="s">
        <v>129</v>
      </c>
    </row>
    <row r="475" spans="2:65" s="13" customFormat="1" ht="13.5">
      <c r="B475" s="225"/>
      <c r="C475" s="226"/>
      <c r="D475" s="205" t="s">
        <v>138</v>
      </c>
      <c r="E475" s="227" t="s">
        <v>21</v>
      </c>
      <c r="F475" s="228" t="s">
        <v>155</v>
      </c>
      <c r="G475" s="226"/>
      <c r="H475" s="229">
        <v>276.79700000000003</v>
      </c>
      <c r="I475" s="230"/>
      <c r="J475" s="226"/>
      <c r="K475" s="226"/>
      <c r="L475" s="231"/>
      <c r="M475" s="232"/>
      <c r="N475" s="233"/>
      <c r="O475" s="233"/>
      <c r="P475" s="233"/>
      <c r="Q475" s="233"/>
      <c r="R475" s="233"/>
      <c r="S475" s="233"/>
      <c r="T475" s="234"/>
      <c r="AT475" s="235" t="s">
        <v>138</v>
      </c>
      <c r="AU475" s="235" t="s">
        <v>82</v>
      </c>
      <c r="AV475" s="13" t="s">
        <v>136</v>
      </c>
      <c r="AW475" s="13" t="s">
        <v>36</v>
      </c>
      <c r="AX475" s="13" t="s">
        <v>80</v>
      </c>
      <c r="AY475" s="235" t="s">
        <v>129</v>
      </c>
    </row>
    <row r="476" spans="2:65" s="1" customFormat="1" ht="16.5" customHeight="1">
      <c r="B476" s="40"/>
      <c r="C476" s="191" t="s">
        <v>670</v>
      </c>
      <c r="D476" s="191" t="s">
        <v>131</v>
      </c>
      <c r="E476" s="192" t="s">
        <v>671</v>
      </c>
      <c r="F476" s="193" t="s">
        <v>672</v>
      </c>
      <c r="G476" s="194" t="s">
        <v>259</v>
      </c>
      <c r="H476" s="195">
        <v>5259.143</v>
      </c>
      <c r="I476" s="196"/>
      <c r="J476" s="197">
        <f>ROUND(I476*H476,2)</f>
        <v>0</v>
      </c>
      <c r="K476" s="193" t="s">
        <v>135</v>
      </c>
      <c r="L476" s="60"/>
      <c r="M476" s="198" t="s">
        <v>21</v>
      </c>
      <c r="N476" s="199" t="s">
        <v>43</v>
      </c>
      <c r="O476" s="41"/>
      <c r="P476" s="200">
        <f>O476*H476</f>
        <v>0</v>
      </c>
      <c r="Q476" s="200">
        <v>0</v>
      </c>
      <c r="R476" s="200">
        <f>Q476*H476</f>
        <v>0</v>
      </c>
      <c r="S476" s="200">
        <v>0</v>
      </c>
      <c r="T476" s="201">
        <f>S476*H476</f>
        <v>0</v>
      </c>
      <c r="AR476" s="23" t="s">
        <v>136</v>
      </c>
      <c r="AT476" s="23" t="s">
        <v>131</v>
      </c>
      <c r="AU476" s="23" t="s">
        <v>82</v>
      </c>
      <c r="AY476" s="23" t="s">
        <v>129</v>
      </c>
      <c r="BE476" s="202">
        <f>IF(N476="základní",J476,0)</f>
        <v>0</v>
      </c>
      <c r="BF476" s="202">
        <f>IF(N476="snížená",J476,0)</f>
        <v>0</v>
      </c>
      <c r="BG476" s="202">
        <f>IF(N476="zákl. přenesená",J476,0)</f>
        <v>0</v>
      </c>
      <c r="BH476" s="202">
        <f>IF(N476="sníž. přenesená",J476,0)</f>
        <v>0</v>
      </c>
      <c r="BI476" s="202">
        <f>IF(N476="nulová",J476,0)</f>
        <v>0</v>
      </c>
      <c r="BJ476" s="23" t="s">
        <v>80</v>
      </c>
      <c r="BK476" s="202">
        <f>ROUND(I476*H476,2)</f>
        <v>0</v>
      </c>
      <c r="BL476" s="23" t="s">
        <v>136</v>
      </c>
      <c r="BM476" s="23" t="s">
        <v>673</v>
      </c>
    </row>
    <row r="477" spans="2:65" s="12" customFormat="1" ht="13.5">
      <c r="B477" s="214"/>
      <c r="C477" s="215"/>
      <c r="D477" s="205" t="s">
        <v>138</v>
      </c>
      <c r="E477" s="216" t="s">
        <v>21</v>
      </c>
      <c r="F477" s="217" t="s">
        <v>674</v>
      </c>
      <c r="G477" s="215"/>
      <c r="H477" s="218">
        <v>5259.143</v>
      </c>
      <c r="I477" s="219"/>
      <c r="J477" s="215"/>
      <c r="K477" s="215"/>
      <c r="L477" s="220"/>
      <c r="M477" s="221"/>
      <c r="N477" s="222"/>
      <c r="O477" s="222"/>
      <c r="P477" s="222"/>
      <c r="Q477" s="222"/>
      <c r="R477" s="222"/>
      <c r="S477" s="222"/>
      <c r="T477" s="223"/>
      <c r="AT477" s="224" t="s">
        <v>138</v>
      </c>
      <c r="AU477" s="224" t="s">
        <v>82</v>
      </c>
      <c r="AV477" s="12" t="s">
        <v>82</v>
      </c>
      <c r="AW477" s="12" t="s">
        <v>36</v>
      </c>
      <c r="AX477" s="12" t="s">
        <v>80</v>
      </c>
      <c r="AY477" s="224" t="s">
        <v>129</v>
      </c>
    </row>
    <row r="478" spans="2:65" s="1" customFormat="1" ht="16.5" customHeight="1">
      <c r="B478" s="40"/>
      <c r="C478" s="191" t="s">
        <v>675</v>
      </c>
      <c r="D478" s="191" t="s">
        <v>131</v>
      </c>
      <c r="E478" s="192" t="s">
        <v>676</v>
      </c>
      <c r="F478" s="193" t="s">
        <v>677</v>
      </c>
      <c r="G478" s="194" t="s">
        <v>259</v>
      </c>
      <c r="H478" s="195">
        <v>26.24</v>
      </c>
      <c r="I478" s="196"/>
      <c r="J478" s="197">
        <f>ROUND(I478*H478,2)</f>
        <v>0</v>
      </c>
      <c r="K478" s="193" t="s">
        <v>135</v>
      </c>
      <c r="L478" s="60"/>
      <c r="M478" s="198" t="s">
        <v>21</v>
      </c>
      <c r="N478" s="199" t="s">
        <v>43</v>
      </c>
      <c r="O478" s="41"/>
      <c r="P478" s="200">
        <f>O478*H478</f>
        <v>0</v>
      </c>
      <c r="Q478" s="200">
        <v>0</v>
      </c>
      <c r="R478" s="200">
        <f>Q478*H478</f>
        <v>0</v>
      </c>
      <c r="S478" s="200">
        <v>0</v>
      </c>
      <c r="T478" s="201">
        <f>S478*H478</f>
        <v>0</v>
      </c>
      <c r="AR478" s="23" t="s">
        <v>136</v>
      </c>
      <c r="AT478" s="23" t="s">
        <v>131</v>
      </c>
      <c r="AU478" s="23" t="s">
        <v>82</v>
      </c>
      <c r="AY478" s="23" t="s">
        <v>129</v>
      </c>
      <c r="BE478" s="202">
        <f>IF(N478="základní",J478,0)</f>
        <v>0</v>
      </c>
      <c r="BF478" s="202">
        <f>IF(N478="snížená",J478,0)</f>
        <v>0</v>
      </c>
      <c r="BG478" s="202">
        <f>IF(N478="zákl. přenesená",J478,0)</f>
        <v>0</v>
      </c>
      <c r="BH478" s="202">
        <f>IF(N478="sníž. přenesená",J478,0)</f>
        <v>0</v>
      </c>
      <c r="BI478" s="202">
        <f>IF(N478="nulová",J478,0)</f>
        <v>0</v>
      </c>
      <c r="BJ478" s="23" t="s">
        <v>80</v>
      </c>
      <c r="BK478" s="202">
        <f>ROUND(I478*H478,2)</f>
        <v>0</v>
      </c>
      <c r="BL478" s="23" t="s">
        <v>136</v>
      </c>
      <c r="BM478" s="23" t="s">
        <v>678</v>
      </c>
    </row>
    <row r="479" spans="2:65" s="12" customFormat="1" ht="13.5">
      <c r="B479" s="214"/>
      <c r="C479" s="215"/>
      <c r="D479" s="205" t="s">
        <v>138</v>
      </c>
      <c r="E479" s="216" t="s">
        <v>21</v>
      </c>
      <c r="F479" s="217" t="s">
        <v>679</v>
      </c>
      <c r="G479" s="215"/>
      <c r="H479" s="218">
        <v>26.24</v>
      </c>
      <c r="I479" s="219"/>
      <c r="J479" s="215"/>
      <c r="K479" s="215"/>
      <c r="L479" s="220"/>
      <c r="M479" s="221"/>
      <c r="N479" s="222"/>
      <c r="O479" s="222"/>
      <c r="P479" s="222"/>
      <c r="Q479" s="222"/>
      <c r="R479" s="222"/>
      <c r="S479" s="222"/>
      <c r="T479" s="223"/>
      <c r="AT479" s="224" t="s">
        <v>138</v>
      </c>
      <c r="AU479" s="224" t="s">
        <v>82</v>
      </c>
      <c r="AV479" s="12" t="s">
        <v>82</v>
      </c>
      <c r="AW479" s="12" t="s">
        <v>36</v>
      </c>
      <c r="AX479" s="12" t="s">
        <v>80</v>
      </c>
      <c r="AY479" s="224" t="s">
        <v>129</v>
      </c>
    </row>
    <row r="480" spans="2:65" s="1" customFormat="1" ht="16.5" customHeight="1">
      <c r="B480" s="40"/>
      <c r="C480" s="191" t="s">
        <v>680</v>
      </c>
      <c r="D480" s="191" t="s">
        <v>131</v>
      </c>
      <c r="E480" s="192" t="s">
        <v>681</v>
      </c>
      <c r="F480" s="193" t="s">
        <v>682</v>
      </c>
      <c r="G480" s="194" t="s">
        <v>259</v>
      </c>
      <c r="H480" s="195">
        <v>498.56</v>
      </c>
      <c r="I480" s="196"/>
      <c r="J480" s="197">
        <f>ROUND(I480*H480,2)</f>
        <v>0</v>
      </c>
      <c r="K480" s="193" t="s">
        <v>135</v>
      </c>
      <c r="L480" s="60"/>
      <c r="M480" s="198" t="s">
        <v>21</v>
      </c>
      <c r="N480" s="199" t="s">
        <v>43</v>
      </c>
      <c r="O480" s="41"/>
      <c r="P480" s="200">
        <f>O480*H480</f>
        <v>0</v>
      </c>
      <c r="Q480" s="200">
        <v>0</v>
      </c>
      <c r="R480" s="200">
        <f>Q480*H480</f>
        <v>0</v>
      </c>
      <c r="S480" s="200">
        <v>0</v>
      </c>
      <c r="T480" s="201">
        <f>S480*H480</f>
        <v>0</v>
      </c>
      <c r="AR480" s="23" t="s">
        <v>136</v>
      </c>
      <c r="AT480" s="23" t="s">
        <v>131</v>
      </c>
      <c r="AU480" s="23" t="s">
        <v>82</v>
      </c>
      <c r="AY480" s="23" t="s">
        <v>129</v>
      </c>
      <c r="BE480" s="202">
        <f>IF(N480="základní",J480,0)</f>
        <v>0</v>
      </c>
      <c r="BF480" s="202">
        <f>IF(N480="snížená",J480,0)</f>
        <v>0</v>
      </c>
      <c r="BG480" s="202">
        <f>IF(N480="zákl. přenesená",J480,0)</f>
        <v>0</v>
      </c>
      <c r="BH480" s="202">
        <f>IF(N480="sníž. přenesená",J480,0)</f>
        <v>0</v>
      </c>
      <c r="BI480" s="202">
        <f>IF(N480="nulová",J480,0)</f>
        <v>0</v>
      </c>
      <c r="BJ480" s="23" t="s">
        <v>80</v>
      </c>
      <c r="BK480" s="202">
        <f>ROUND(I480*H480,2)</f>
        <v>0</v>
      </c>
      <c r="BL480" s="23" t="s">
        <v>136</v>
      </c>
      <c r="BM480" s="23" t="s">
        <v>683</v>
      </c>
    </row>
    <row r="481" spans="2:65" s="12" customFormat="1" ht="13.5">
      <c r="B481" s="214"/>
      <c r="C481" s="215"/>
      <c r="D481" s="205" t="s">
        <v>138</v>
      </c>
      <c r="E481" s="216" t="s">
        <v>21</v>
      </c>
      <c r="F481" s="217" t="s">
        <v>684</v>
      </c>
      <c r="G481" s="215"/>
      <c r="H481" s="218">
        <v>498.56</v>
      </c>
      <c r="I481" s="219"/>
      <c r="J481" s="215"/>
      <c r="K481" s="215"/>
      <c r="L481" s="220"/>
      <c r="M481" s="221"/>
      <c r="N481" s="222"/>
      <c r="O481" s="222"/>
      <c r="P481" s="222"/>
      <c r="Q481" s="222"/>
      <c r="R481" s="222"/>
      <c r="S481" s="222"/>
      <c r="T481" s="223"/>
      <c r="AT481" s="224" t="s">
        <v>138</v>
      </c>
      <c r="AU481" s="224" t="s">
        <v>82</v>
      </c>
      <c r="AV481" s="12" t="s">
        <v>82</v>
      </c>
      <c r="AW481" s="12" t="s">
        <v>36</v>
      </c>
      <c r="AX481" s="12" t="s">
        <v>80</v>
      </c>
      <c r="AY481" s="224" t="s">
        <v>129</v>
      </c>
    </row>
    <row r="482" spans="2:65" s="1" customFormat="1" ht="16.5" customHeight="1">
      <c r="B482" s="40"/>
      <c r="C482" s="191" t="s">
        <v>685</v>
      </c>
      <c r="D482" s="191" t="s">
        <v>131</v>
      </c>
      <c r="E482" s="192" t="s">
        <v>686</v>
      </c>
      <c r="F482" s="193" t="s">
        <v>687</v>
      </c>
      <c r="G482" s="194" t="s">
        <v>259</v>
      </c>
      <c r="H482" s="195">
        <v>276.79700000000003</v>
      </c>
      <c r="I482" s="196"/>
      <c r="J482" s="197">
        <f>ROUND(I482*H482,2)</f>
        <v>0</v>
      </c>
      <c r="K482" s="193" t="s">
        <v>135</v>
      </c>
      <c r="L482" s="60"/>
      <c r="M482" s="198" t="s">
        <v>21</v>
      </c>
      <c r="N482" s="199" t="s">
        <v>43</v>
      </c>
      <c r="O482" s="41"/>
      <c r="P482" s="200">
        <f>O482*H482</f>
        <v>0</v>
      </c>
      <c r="Q482" s="200">
        <v>0</v>
      </c>
      <c r="R482" s="200">
        <f>Q482*H482</f>
        <v>0</v>
      </c>
      <c r="S482" s="200">
        <v>0</v>
      </c>
      <c r="T482" s="201">
        <f>S482*H482</f>
        <v>0</v>
      </c>
      <c r="AR482" s="23" t="s">
        <v>136</v>
      </c>
      <c r="AT482" s="23" t="s">
        <v>131</v>
      </c>
      <c r="AU482" s="23" t="s">
        <v>82</v>
      </c>
      <c r="AY482" s="23" t="s">
        <v>129</v>
      </c>
      <c r="BE482" s="202">
        <f>IF(N482="základní",J482,0)</f>
        <v>0</v>
      </c>
      <c r="BF482" s="202">
        <f>IF(N482="snížená",J482,0)</f>
        <v>0</v>
      </c>
      <c r="BG482" s="202">
        <f>IF(N482="zákl. přenesená",J482,0)</f>
        <v>0</v>
      </c>
      <c r="BH482" s="202">
        <f>IF(N482="sníž. přenesená",J482,0)</f>
        <v>0</v>
      </c>
      <c r="BI482" s="202">
        <f>IF(N482="nulová",J482,0)</f>
        <v>0</v>
      </c>
      <c r="BJ482" s="23" t="s">
        <v>80</v>
      </c>
      <c r="BK482" s="202">
        <f>ROUND(I482*H482,2)</f>
        <v>0</v>
      </c>
      <c r="BL482" s="23" t="s">
        <v>136</v>
      </c>
      <c r="BM482" s="23" t="s">
        <v>688</v>
      </c>
    </row>
    <row r="483" spans="2:65" s="12" customFormat="1" ht="13.5">
      <c r="B483" s="214"/>
      <c r="C483" s="215"/>
      <c r="D483" s="205" t="s">
        <v>138</v>
      </c>
      <c r="E483" s="216" t="s">
        <v>21</v>
      </c>
      <c r="F483" s="217" t="s">
        <v>689</v>
      </c>
      <c r="G483" s="215"/>
      <c r="H483" s="218">
        <v>276.79700000000003</v>
      </c>
      <c r="I483" s="219"/>
      <c r="J483" s="215"/>
      <c r="K483" s="215"/>
      <c r="L483" s="220"/>
      <c r="M483" s="221"/>
      <c r="N483" s="222"/>
      <c r="O483" s="222"/>
      <c r="P483" s="222"/>
      <c r="Q483" s="222"/>
      <c r="R483" s="222"/>
      <c r="S483" s="222"/>
      <c r="T483" s="223"/>
      <c r="AT483" s="224" t="s">
        <v>138</v>
      </c>
      <c r="AU483" s="224" t="s">
        <v>82</v>
      </c>
      <c r="AV483" s="12" t="s">
        <v>82</v>
      </c>
      <c r="AW483" s="12" t="s">
        <v>36</v>
      </c>
      <c r="AX483" s="12" t="s">
        <v>80</v>
      </c>
      <c r="AY483" s="224" t="s">
        <v>129</v>
      </c>
    </row>
    <row r="484" spans="2:65" s="1" customFormat="1" ht="16.5" customHeight="1">
      <c r="B484" s="40"/>
      <c r="C484" s="191" t="s">
        <v>690</v>
      </c>
      <c r="D484" s="191" t="s">
        <v>131</v>
      </c>
      <c r="E484" s="192" t="s">
        <v>691</v>
      </c>
      <c r="F484" s="193" t="s">
        <v>692</v>
      </c>
      <c r="G484" s="194" t="s">
        <v>259</v>
      </c>
      <c r="H484" s="195">
        <v>26.24</v>
      </c>
      <c r="I484" s="196"/>
      <c r="J484" s="197">
        <f>ROUND(I484*H484,2)</f>
        <v>0</v>
      </c>
      <c r="K484" s="193" t="s">
        <v>135</v>
      </c>
      <c r="L484" s="60"/>
      <c r="M484" s="198" t="s">
        <v>21</v>
      </c>
      <c r="N484" s="199" t="s">
        <v>43</v>
      </c>
      <c r="O484" s="41"/>
      <c r="P484" s="200">
        <f>O484*H484</f>
        <v>0</v>
      </c>
      <c r="Q484" s="200">
        <v>0</v>
      </c>
      <c r="R484" s="200">
        <f>Q484*H484</f>
        <v>0</v>
      </c>
      <c r="S484" s="200">
        <v>0</v>
      </c>
      <c r="T484" s="201">
        <f>S484*H484</f>
        <v>0</v>
      </c>
      <c r="AR484" s="23" t="s">
        <v>136</v>
      </c>
      <c r="AT484" s="23" t="s">
        <v>131</v>
      </c>
      <c r="AU484" s="23" t="s">
        <v>82</v>
      </c>
      <c r="AY484" s="23" t="s">
        <v>129</v>
      </c>
      <c r="BE484" s="202">
        <f>IF(N484="základní",J484,0)</f>
        <v>0</v>
      </c>
      <c r="BF484" s="202">
        <f>IF(N484="snížená",J484,0)</f>
        <v>0</v>
      </c>
      <c r="BG484" s="202">
        <f>IF(N484="zákl. přenesená",J484,0)</f>
        <v>0</v>
      </c>
      <c r="BH484" s="202">
        <f>IF(N484="sníž. přenesená",J484,0)</f>
        <v>0</v>
      </c>
      <c r="BI484" s="202">
        <f>IF(N484="nulová",J484,0)</f>
        <v>0</v>
      </c>
      <c r="BJ484" s="23" t="s">
        <v>80</v>
      </c>
      <c r="BK484" s="202">
        <f>ROUND(I484*H484,2)</f>
        <v>0</v>
      </c>
      <c r="BL484" s="23" t="s">
        <v>136</v>
      </c>
      <c r="BM484" s="23" t="s">
        <v>693</v>
      </c>
    </row>
    <row r="485" spans="2:65" s="12" customFormat="1" ht="13.5">
      <c r="B485" s="214"/>
      <c r="C485" s="215"/>
      <c r="D485" s="205" t="s">
        <v>138</v>
      </c>
      <c r="E485" s="216" t="s">
        <v>21</v>
      </c>
      <c r="F485" s="217" t="s">
        <v>694</v>
      </c>
      <c r="G485" s="215"/>
      <c r="H485" s="218">
        <v>26.24</v>
      </c>
      <c r="I485" s="219"/>
      <c r="J485" s="215"/>
      <c r="K485" s="215"/>
      <c r="L485" s="220"/>
      <c r="M485" s="221"/>
      <c r="N485" s="222"/>
      <c r="O485" s="222"/>
      <c r="P485" s="222"/>
      <c r="Q485" s="222"/>
      <c r="R485" s="222"/>
      <c r="S485" s="222"/>
      <c r="T485" s="223"/>
      <c r="AT485" s="224" t="s">
        <v>138</v>
      </c>
      <c r="AU485" s="224" t="s">
        <v>82</v>
      </c>
      <c r="AV485" s="12" t="s">
        <v>82</v>
      </c>
      <c r="AW485" s="12" t="s">
        <v>36</v>
      </c>
      <c r="AX485" s="12" t="s">
        <v>80</v>
      </c>
      <c r="AY485" s="224" t="s">
        <v>129</v>
      </c>
    </row>
    <row r="486" spans="2:65" s="1" customFormat="1" ht="16.5" customHeight="1">
      <c r="B486" s="40"/>
      <c r="C486" s="191" t="s">
        <v>695</v>
      </c>
      <c r="D486" s="191" t="s">
        <v>131</v>
      </c>
      <c r="E486" s="192" t="s">
        <v>696</v>
      </c>
      <c r="F486" s="193" t="s">
        <v>697</v>
      </c>
      <c r="G486" s="194" t="s">
        <v>259</v>
      </c>
      <c r="H486" s="195">
        <v>47.396999999999998</v>
      </c>
      <c r="I486" s="196"/>
      <c r="J486" s="197">
        <f>ROUND(I486*H486,2)</f>
        <v>0</v>
      </c>
      <c r="K486" s="193" t="s">
        <v>135</v>
      </c>
      <c r="L486" s="60"/>
      <c r="M486" s="198" t="s">
        <v>21</v>
      </c>
      <c r="N486" s="199" t="s">
        <v>43</v>
      </c>
      <c r="O486" s="41"/>
      <c r="P486" s="200">
        <f>O486*H486</f>
        <v>0</v>
      </c>
      <c r="Q486" s="200">
        <v>0</v>
      </c>
      <c r="R486" s="200">
        <f>Q486*H486</f>
        <v>0</v>
      </c>
      <c r="S486" s="200">
        <v>0</v>
      </c>
      <c r="T486" s="201">
        <f>S486*H486</f>
        <v>0</v>
      </c>
      <c r="AR486" s="23" t="s">
        <v>136</v>
      </c>
      <c r="AT486" s="23" t="s">
        <v>131</v>
      </c>
      <c r="AU486" s="23" t="s">
        <v>82</v>
      </c>
      <c r="AY486" s="23" t="s">
        <v>129</v>
      </c>
      <c r="BE486" s="202">
        <f>IF(N486="základní",J486,0)</f>
        <v>0</v>
      </c>
      <c r="BF486" s="202">
        <f>IF(N486="snížená",J486,0)</f>
        <v>0</v>
      </c>
      <c r="BG486" s="202">
        <f>IF(N486="zákl. přenesená",J486,0)</f>
        <v>0</v>
      </c>
      <c r="BH486" s="202">
        <f>IF(N486="sníž. přenesená",J486,0)</f>
        <v>0</v>
      </c>
      <c r="BI486" s="202">
        <f>IF(N486="nulová",J486,0)</f>
        <v>0</v>
      </c>
      <c r="BJ486" s="23" t="s">
        <v>80</v>
      </c>
      <c r="BK486" s="202">
        <f>ROUND(I486*H486,2)</f>
        <v>0</v>
      </c>
      <c r="BL486" s="23" t="s">
        <v>136</v>
      </c>
      <c r="BM486" s="23" t="s">
        <v>698</v>
      </c>
    </row>
    <row r="487" spans="2:65" s="12" customFormat="1" ht="13.5">
      <c r="B487" s="214"/>
      <c r="C487" s="215"/>
      <c r="D487" s="205" t="s">
        <v>138</v>
      </c>
      <c r="E487" s="216" t="s">
        <v>21</v>
      </c>
      <c r="F487" s="217" t="s">
        <v>699</v>
      </c>
      <c r="G487" s="215"/>
      <c r="H487" s="218">
        <v>47.396999999999998</v>
      </c>
      <c r="I487" s="219"/>
      <c r="J487" s="215"/>
      <c r="K487" s="215"/>
      <c r="L487" s="220"/>
      <c r="M487" s="221"/>
      <c r="N487" s="222"/>
      <c r="O487" s="222"/>
      <c r="P487" s="222"/>
      <c r="Q487" s="222"/>
      <c r="R487" s="222"/>
      <c r="S487" s="222"/>
      <c r="T487" s="223"/>
      <c r="AT487" s="224" t="s">
        <v>138</v>
      </c>
      <c r="AU487" s="224" t="s">
        <v>82</v>
      </c>
      <c r="AV487" s="12" t="s">
        <v>82</v>
      </c>
      <c r="AW487" s="12" t="s">
        <v>36</v>
      </c>
      <c r="AX487" s="12" t="s">
        <v>80</v>
      </c>
      <c r="AY487" s="224" t="s">
        <v>129</v>
      </c>
    </row>
    <row r="488" spans="2:65" s="1" customFormat="1" ht="16.5" customHeight="1">
      <c r="B488" s="40"/>
      <c r="C488" s="191" t="s">
        <v>700</v>
      </c>
      <c r="D488" s="191" t="s">
        <v>131</v>
      </c>
      <c r="E488" s="192" t="s">
        <v>701</v>
      </c>
      <c r="F488" s="193" t="s">
        <v>702</v>
      </c>
      <c r="G488" s="194" t="s">
        <v>259</v>
      </c>
      <c r="H488" s="195">
        <v>97.35</v>
      </c>
      <c r="I488" s="196"/>
      <c r="J488" s="197">
        <f>ROUND(I488*H488,2)</f>
        <v>0</v>
      </c>
      <c r="K488" s="193" t="s">
        <v>135</v>
      </c>
      <c r="L488" s="60"/>
      <c r="M488" s="198" t="s">
        <v>21</v>
      </c>
      <c r="N488" s="199" t="s">
        <v>43</v>
      </c>
      <c r="O488" s="41"/>
      <c r="P488" s="200">
        <f>O488*H488</f>
        <v>0</v>
      </c>
      <c r="Q488" s="200">
        <v>0</v>
      </c>
      <c r="R488" s="200">
        <f>Q488*H488</f>
        <v>0</v>
      </c>
      <c r="S488" s="200">
        <v>0</v>
      </c>
      <c r="T488" s="201">
        <f>S488*H488</f>
        <v>0</v>
      </c>
      <c r="AR488" s="23" t="s">
        <v>136</v>
      </c>
      <c r="AT488" s="23" t="s">
        <v>131</v>
      </c>
      <c r="AU488" s="23" t="s">
        <v>82</v>
      </c>
      <c r="AY488" s="23" t="s">
        <v>129</v>
      </c>
      <c r="BE488" s="202">
        <f>IF(N488="základní",J488,0)</f>
        <v>0</v>
      </c>
      <c r="BF488" s="202">
        <f>IF(N488="snížená",J488,0)</f>
        <v>0</v>
      </c>
      <c r="BG488" s="202">
        <f>IF(N488="zákl. přenesená",J488,0)</f>
        <v>0</v>
      </c>
      <c r="BH488" s="202">
        <f>IF(N488="sníž. přenesená",J488,0)</f>
        <v>0</v>
      </c>
      <c r="BI488" s="202">
        <f>IF(N488="nulová",J488,0)</f>
        <v>0</v>
      </c>
      <c r="BJ488" s="23" t="s">
        <v>80</v>
      </c>
      <c r="BK488" s="202">
        <f>ROUND(I488*H488,2)</f>
        <v>0</v>
      </c>
      <c r="BL488" s="23" t="s">
        <v>136</v>
      </c>
      <c r="BM488" s="23" t="s">
        <v>703</v>
      </c>
    </row>
    <row r="489" spans="2:65" s="12" customFormat="1" ht="13.5">
      <c r="B489" s="214"/>
      <c r="C489" s="215"/>
      <c r="D489" s="205" t="s">
        <v>138</v>
      </c>
      <c r="E489" s="216" t="s">
        <v>21</v>
      </c>
      <c r="F489" s="217" t="s">
        <v>669</v>
      </c>
      <c r="G489" s="215"/>
      <c r="H489" s="218">
        <v>97.35</v>
      </c>
      <c r="I489" s="219"/>
      <c r="J489" s="215"/>
      <c r="K489" s="215"/>
      <c r="L489" s="220"/>
      <c r="M489" s="221"/>
      <c r="N489" s="222"/>
      <c r="O489" s="222"/>
      <c r="P489" s="222"/>
      <c r="Q489" s="222"/>
      <c r="R489" s="222"/>
      <c r="S489" s="222"/>
      <c r="T489" s="223"/>
      <c r="AT489" s="224" t="s">
        <v>138</v>
      </c>
      <c r="AU489" s="224" t="s">
        <v>82</v>
      </c>
      <c r="AV489" s="12" t="s">
        <v>82</v>
      </c>
      <c r="AW489" s="12" t="s">
        <v>36</v>
      </c>
      <c r="AX489" s="12" t="s">
        <v>80</v>
      </c>
      <c r="AY489" s="224" t="s">
        <v>129</v>
      </c>
    </row>
    <row r="490" spans="2:65" s="1" customFormat="1" ht="16.5" customHeight="1">
      <c r="B490" s="40"/>
      <c r="C490" s="191" t="s">
        <v>704</v>
      </c>
      <c r="D490" s="191" t="s">
        <v>131</v>
      </c>
      <c r="E490" s="192" t="s">
        <v>705</v>
      </c>
      <c r="F490" s="193" t="s">
        <v>706</v>
      </c>
      <c r="G490" s="194" t="s">
        <v>259</v>
      </c>
      <c r="H490" s="195">
        <v>142.29</v>
      </c>
      <c r="I490" s="196"/>
      <c r="J490" s="197">
        <f>ROUND(I490*H490,2)</f>
        <v>0</v>
      </c>
      <c r="K490" s="193" t="s">
        <v>135</v>
      </c>
      <c r="L490" s="60"/>
      <c r="M490" s="198" t="s">
        <v>21</v>
      </c>
      <c r="N490" s="199" t="s">
        <v>43</v>
      </c>
      <c r="O490" s="41"/>
      <c r="P490" s="200">
        <f>O490*H490</f>
        <v>0</v>
      </c>
      <c r="Q490" s="200">
        <v>0</v>
      </c>
      <c r="R490" s="200">
        <f>Q490*H490</f>
        <v>0</v>
      </c>
      <c r="S490" s="200">
        <v>0</v>
      </c>
      <c r="T490" s="201">
        <f>S490*H490</f>
        <v>0</v>
      </c>
      <c r="AR490" s="23" t="s">
        <v>136</v>
      </c>
      <c r="AT490" s="23" t="s">
        <v>131</v>
      </c>
      <c r="AU490" s="23" t="s">
        <v>82</v>
      </c>
      <c r="AY490" s="23" t="s">
        <v>129</v>
      </c>
      <c r="BE490" s="202">
        <f>IF(N490="základní",J490,0)</f>
        <v>0</v>
      </c>
      <c r="BF490" s="202">
        <f>IF(N490="snížená",J490,0)</f>
        <v>0</v>
      </c>
      <c r="BG490" s="202">
        <f>IF(N490="zákl. přenesená",J490,0)</f>
        <v>0</v>
      </c>
      <c r="BH490" s="202">
        <f>IF(N490="sníž. přenesená",J490,0)</f>
        <v>0</v>
      </c>
      <c r="BI490" s="202">
        <f>IF(N490="nulová",J490,0)</f>
        <v>0</v>
      </c>
      <c r="BJ490" s="23" t="s">
        <v>80</v>
      </c>
      <c r="BK490" s="202">
        <f>ROUND(I490*H490,2)</f>
        <v>0</v>
      </c>
      <c r="BL490" s="23" t="s">
        <v>136</v>
      </c>
      <c r="BM490" s="23" t="s">
        <v>707</v>
      </c>
    </row>
    <row r="491" spans="2:65" s="12" customFormat="1" ht="13.5">
      <c r="B491" s="214"/>
      <c r="C491" s="215"/>
      <c r="D491" s="205" t="s">
        <v>138</v>
      </c>
      <c r="E491" s="216" t="s">
        <v>21</v>
      </c>
      <c r="F491" s="217" t="s">
        <v>667</v>
      </c>
      <c r="G491" s="215"/>
      <c r="H491" s="218">
        <v>142.29</v>
      </c>
      <c r="I491" s="219"/>
      <c r="J491" s="215"/>
      <c r="K491" s="215"/>
      <c r="L491" s="220"/>
      <c r="M491" s="221"/>
      <c r="N491" s="222"/>
      <c r="O491" s="222"/>
      <c r="P491" s="222"/>
      <c r="Q491" s="222"/>
      <c r="R491" s="222"/>
      <c r="S491" s="222"/>
      <c r="T491" s="223"/>
      <c r="AT491" s="224" t="s">
        <v>138</v>
      </c>
      <c r="AU491" s="224" t="s">
        <v>82</v>
      </c>
      <c r="AV491" s="12" t="s">
        <v>82</v>
      </c>
      <c r="AW491" s="12" t="s">
        <v>36</v>
      </c>
      <c r="AX491" s="12" t="s">
        <v>80</v>
      </c>
      <c r="AY491" s="224" t="s">
        <v>129</v>
      </c>
    </row>
    <row r="492" spans="2:65" s="10" customFormat="1" ht="29.85" customHeight="1">
      <c r="B492" s="175"/>
      <c r="C492" s="176"/>
      <c r="D492" s="177" t="s">
        <v>71</v>
      </c>
      <c r="E492" s="189" t="s">
        <v>708</v>
      </c>
      <c r="F492" s="189" t="s">
        <v>709</v>
      </c>
      <c r="G492" s="176"/>
      <c r="H492" s="176"/>
      <c r="I492" s="179"/>
      <c r="J492" s="190">
        <f>BK492</f>
        <v>0</v>
      </c>
      <c r="K492" s="176"/>
      <c r="L492" s="181"/>
      <c r="M492" s="182"/>
      <c r="N492" s="183"/>
      <c r="O492" s="183"/>
      <c r="P492" s="184">
        <f>P493</f>
        <v>0</v>
      </c>
      <c r="Q492" s="183"/>
      <c r="R492" s="184">
        <f>R493</f>
        <v>0</v>
      </c>
      <c r="S492" s="183"/>
      <c r="T492" s="185">
        <f>T493</f>
        <v>0</v>
      </c>
      <c r="AR492" s="186" t="s">
        <v>80</v>
      </c>
      <c r="AT492" s="187" t="s">
        <v>71</v>
      </c>
      <c r="AU492" s="187" t="s">
        <v>80</v>
      </c>
      <c r="AY492" s="186" t="s">
        <v>129</v>
      </c>
      <c r="BK492" s="188">
        <f>BK493</f>
        <v>0</v>
      </c>
    </row>
    <row r="493" spans="2:65" s="1" customFormat="1" ht="16.5" customHeight="1">
      <c r="B493" s="40"/>
      <c r="C493" s="191" t="s">
        <v>710</v>
      </c>
      <c r="D493" s="191" t="s">
        <v>131</v>
      </c>
      <c r="E493" s="192" t="s">
        <v>711</v>
      </c>
      <c r="F493" s="193" t="s">
        <v>712</v>
      </c>
      <c r="G493" s="194" t="s">
        <v>259</v>
      </c>
      <c r="H493" s="195">
        <v>221.84100000000001</v>
      </c>
      <c r="I493" s="196"/>
      <c r="J493" s="197">
        <f>ROUND(I493*H493,2)</f>
        <v>0</v>
      </c>
      <c r="K493" s="193" t="s">
        <v>135</v>
      </c>
      <c r="L493" s="60"/>
      <c r="M493" s="198" t="s">
        <v>21</v>
      </c>
      <c r="N493" s="199" t="s">
        <v>43</v>
      </c>
      <c r="O493" s="41"/>
      <c r="P493" s="200">
        <f>O493*H493</f>
        <v>0</v>
      </c>
      <c r="Q493" s="200">
        <v>0</v>
      </c>
      <c r="R493" s="200">
        <f>Q493*H493</f>
        <v>0</v>
      </c>
      <c r="S493" s="200">
        <v>0</v>
      </c>
      <c r="T493" s="201">
        <f>S493*H493</f>
        <v>0</v>
      </c>
      <c r="AR493" s="23" t="s">
        <v>136</v>
      </c>
      <c r="AT493" s="23" t="s">
        <v>131</v>
      </c>
      <c r="AU493" s="23" t="s">
        <v>82</v>
      </c>
      <c r="AY493" s="23" t="s">
        <v>129</v>
      </c>
      <c r="BE493" s="202">
        <f>IF(N493="základní",J493,0)</f>
        <v>0</v>
      </c>
      <c r="BF493" s="202">
        <f>IF(N493="snížená",J493,0)</f>
        <v>0</v>
      </c>
      <c r="BG493" s="202">
        <f>IF(N493="zákl. přenesená",J493,0)</f>
        <v>0</v>
      </c>
      <c r="BH493" s="202">
        <f>IF(N493="sníž. přenesená",J493,0)</f>
        <v>0</v>
      </c>
      <c r="BI493" s="202">
        <f>IF(N493="nulová",J493,0)</f>
        <v>0</v>
      </c>
      <c r="BJ493" s="23" t="s">
        <v>80</v>
      </c>
      <c r="BK493" s="202">
        <f>ROUND(I493*H493,2)</f>
        <v>0</v>
      </c>
      <c r="BL493" s="23" t="s">
        <v>136</v>
      </c>
      <c r="BM493" s="23" t="s">
        <v>713</v>
      </c>
    </row>
    <row r="494" spans="2:65" s="10" customFormat="1" ht="37.35" customHeight="1">
      <c r="B494" s="175"/>
      <c r="C494" s="176"/>
      <c r="D494" s="177" t="s">
        <v>71</v>
      </c>
      <c r="E494" s="178" t="s">
        <v>714</v>
      </c>
      <c r="F494" s="178" t="s">
        <v>715</v>
      </c>
      <c r="G494" s="176"/>
      <c r="H494" s="176"/>
      <c r="I494" s="179"/>
      <c r="J494" s="180">
        <f>BK494</f>
        <v>0</v>
      </c>
      <c r="K494" s="176"/>
      <c r="L494" s="181"/>
      <c r="M494" s="182"/>
      <c r="N494" s="183"/>
      <c r="O494" s="183"/>
      <c r="P494" s="184">
        <f>P495</f>
        <v>0</v>
      </c>
      <c r="Q494" s="183"/>
      <c r="R494" s="184">
        <f>R495</f>
        <v>2.4140000000000002E-2</v>
      </c>
      <c r="S494" s="183"/>
      <c r="T494" s="185">
        <f>T495</f>
        <v>0</v>
      </c>
      <c r="AR494" s="186" t="s">
        <v>82</v>
      </c>
      <c r="AT494" s="187" t="s">
        <v>71</v>
      </c>
      <c r="AU494" s="187" t="s">
        <v>72</v>
      </c>
      <c r="AY494" s="186" t="s">
        <v>129</v>
      </c>
      <c r="BK494" s="188">
        <f>BK495</f>
        <v>0</v>
      </c>
    </row>
    <row r="495" spans="2:65" s="10" customFormat="1" ht="19.899999999999999" customHeight="1">
      <c r="B495" s="175"/>
      <c r="C495" s="176"/>
      <c r="D495" s="177" t="s">
        <v>71</v>
      </c>
      <c r="E495" s="189" t="s">
        <v>716</v>
      </c>
      <c r="F495" s="189" t="s">
        <v>717</v>
      </c>
      <c r="G495" s="176"/>
      <c r="H495" s="176"/>
      <c r="I495" s="179"/>
      <c r="J495" s="190">
        <f>BK495</f>
        <v>0</v>
      </c>
      <c r="K495" s="176"/>
      <c r="L495" s="181"/>
      <c r="M495" s="182"/>
      <c r="N495" s="183"/>
      <c r="O495" s="183"/>
      <c r="P495" s="184">
        <f>SUM(P496:P499)</f>
        <v>0</v>
      </c>
      <c r="Q495" s="183"/>
      <c r="R495" s="184">
        <f>SUM(R496:R499)</f>
        <v>2.4140000000000002E-2</v>
      </c>
      <c r="S495" s="183"/>
      <c r="T495" s="185">
        <f>SUM(T496:T499)</f>
        <v>0</v>
      </c>
      <c r="AR495" s="186" t="s">
        <v>82</v>
      </c>
      <c r="AT495" s="187" t="s">
        <v>71</v>
      </c>
      <c r="AU495" s="187" t="s">
        <v>80</v>
      </c>
      <c r="AY495" s="186" t="s">
        <v>129</v>
      </c>
      <c r="BK495" s="188">
        <f>SUM(BK496:BK499)</f>
        <v>0</v>
      </c>
    </row>
    <row r="496" spans="2:65" s="1" customFormat="1" ht="25.5" customHeight="1">
      <c r="B496" s="40"/>
      <c r="C496" s="191" t="s">
        <v>718</v>
      </c>
      <c r="D496" s="191" t="s">
        <v>131</v>
      </c>
      <c r="E496" s="192" t="s">
        <v>719</v>
      </c>
      <c r="F496" s="193" t="s">
        <v>720</v>
      </c>
      <c r="G496" s="194" t="s">
        <v>134</v>
      </c>
      <c r="H496" s="195">
        <v>34</v>
      </c>
      <c r="I496" s="196"/>
      <c r="J496" s="197">
        <f>ROUND(I496*H496,2)</f>
        <v>0</v>
      </c>
      <c r="K496" s="193" t="s">
        <v>135</v>
      </c>
      <c r="L496" s="60"/>
      <c r="M496" s="198" t="s">
        <v>21</v>
      </c>
      <c r="N496" s="199" t="s">
        <v>43</v>
      </c>
      <c r="O496" s="41"/>
      <c r="P496" s="200">
        <f>O496*H496</f>
        <v>0</v>
      </c>
      <c r="Q496" s="200">
        <v>7.1000000000000002E-4</v>
      </c>
      <c r="R496" s="200">
        <f>Q496*H496</f>
        <v>2.4140000000000002E-2</v>
      </c>
      <c r="S496" s="200">
        <v>0</v>
      </c>
      <c r="T496" s="201">
        <f>S496*H496</f>
        <v>0</v>
      </c>
      <c r="AR496" s="23" t="s">
        <v>225</v>
      </c>
      <c r="AT496" s="23" t="s">
        <v>131</v>
      </c>
      <c r="AU496" s="23" t="s">
        <v>82</v>
      </c>
      <c r="AY496" s="23" t="s">
        <v>129</v>
      </c>
      <c r="BE496" s="202">
        <f>IF(N496="základní",J496,0)</f>
        <v>0</v>
      </c>
      <c r="BF496" s="202">
        <f>IF(N496="snížená",J496,0)</f>
        <v>0</v>
      </c>
      <c r="BG496" s="202">
        <f>IF(N496="zákl. přenesená",J496,0)</f>
        <v>0</v>
      </c>
      <c r="BH496" s="202">
        <f>IF(N496="sníž. přenesená",J496,0)</f>
        <v>0</v>
      </c>
      <c r="BI496" s="202">
        <f>IF(N496="nulová",J496,0)</f>
        <v>0</v>
      </c>
      <c r="BJ496" s="23" t="s">
        <v>80</v>
      </c>
      <c r="BK496" s="202">
        <f>ROUND(I496*H496,2)</f>
        <v>0</v>
      </c>
      <c r="BL496" s="23" t="s">
        <v>225</v>
      </c>
      <c r="BM496" s="23" t="s">
        <v>721</v>
      </c>
    </row>
    <row r="497" spans="2:65" s="11" customFormat="1" ht="13.5">
      <c r="B497" s="203"/>
      <c r="C497" s="204"/>
      <c r="D497" s="205" t="s">
        <v>138</v>
      </c>
      <c r="E497" s="206" t="s">
        <v>21</v>
      </c>
      <c r="F497" s="207" t="s">
        <v>722</v>
      </c>
      <c r="G497" s="204"/>
      <c r="H497" s="206" t="s">
        <v>21</v>
      </c>
      <c r="I497" s="208"/>
      <c r="J497" s="204"/>
      <c r="K497" s="204"/>
      <c r="L497" s="209"/>
      <c r="M497" s="210"/>
      <c r="N497" s="211"/>
      <c r="O497" s="211"/>
      <c r="P497" s="211"/>
      <c r="Q497" s="211"/>
      <c r="R497" s="211"/>
      <c r="S497" s="211"/>
      <c r="T497" s="212"/>
      <c r="AT497" s="213" t="s">
        <v>138</v>
      </c>
      <c r="AU497" s="213" t="s">
        <v>82</v>
      </c>
      <c r="AV497" s="11" t="s">
        <v>80</v>
      </c>
      <c r="AW497" s="11" t="s">
        <v>36</v>
      </c>
      <c r="AX497" s="11" t="s">
        <v>72</v>
      </c>
      <c r="AY497" s="213" t="s">
        <v>129</v>
      </c>
    </row>
    <row r="498" spans="2:65" s="12" customFormat="1" ht="13.5">
      <c r="B498" s="214"/>
      <c r="C498" s="215"/>
      <c r="D498" s="205" t="s">
        <v>138</v>
      </c>
      <c r="E498" s="216" t="s">
        <v>21</v>
      </c>
      <c r="F498" s="217" t="s">
        <v>723</v>
      </c>
      <c r="G498" s="215"/>
      <c r="H498" s="218">
        <v>34</v>
      </c>
      <c r="I498" s="219"/>
      <c r="J498" s="215"/>
      <c r="K498" s="215"/>
      <c r="L498" s="220"/>
      <c r="M498" s="221"/>
      <c r="N498" s="222"/>
      <c r="O498" s="222"/>
      <c r="P498" s="222"/>
      <c r="Q498" s="222"/>
      <c r="R498" s="222"/>
      <c r="S498" s="222"/>
      <c r="T498" s="223"/>
      <c r="AT498" s="224" t="s">
        <v>138</v>
      </c>
      <c r="AU498" s="224" t="s">
        <v>82</v>
      </c>
      <c r="AV498" s="12" t="s">
        <v>82</v>
      </c>
      <c r="AW498" s="12" t="s">
        <v>36</v>
      </c>
      <c r="AX498" s="12" t="s">
        <v>80</v>
      </c>
      <c r="AY498" s="224" t="s">
        <v>129</v>
      </c>
    </row>
    <row r="499" spans="2:65" s="1" customFormat="1" ht="25.5" customHeight="1">
      <c r="B499" s="40"/>
      <c r="C499" s="191" t="s">
        <v>724</v>
      </c>
      <c r="D499" s="191" t="s">
        <v>131</v>
      </c>
      <c r="E499" s="192" t="s">
        <v>725</v>
      </c>
      <c r="F499" s="193" t="s">
        <v>726</v>
      </c>
      <c r="G499" s="194" t="s">
        <v>259</v>
      </c>
      <c r="H499" s="195">
        <v>2.4E-2</v>
      </c>
      <c r="I499" s="196"/>
      <c r="J499" s="197">
        <f>ROUND(I499*H499,2)</f>
        <v>0</v>
      </c>
      <c r="K499" s="193" t="s">
        <v>135</v>
      </c>
      <c r="L499" s="60"/>
      <c r="M499" s="198" t="s">
        <v>21</v>
      </c>
      <c r="N499" s="248" t="s">
        <v>43</v>
      </c>
      <c r="O499" s="249"/>
      <c r="P499" s="250">
        <f>O499*H499</f>
        <v>0</v>
      </c>
      <c r="Q499" s="250">
        <v>0</v>
      </c>
      <c r="R499" s="250">
        <f>Q499*H499</f>
        <v>0</v>
      </c>
      <c r="S499" s="250">
        <v>0</v>
      </c>
      <c r="T499" s="251">
        <f>S499*H499</f>
        <v>0</v>
      </c>
      <c r="AR499" s="23" t="s">
        <v>225</v>
      </c>
      <c r="AT499" s="23" t="s">
        <v>131</v>
      </c>
      <c r="AU499" s="23" t="s">
        <v>82</v>
      </c>
      <c r="AY499" s="23" t="s">
        <v>129</v>
      </c>
      <c r="BE499" s="202">
        <f>IF(N499="základní",J499,0)</f>
        <v>0</v>
      </c>
      <c r="BF499" s="202">
        <f>IF(N499="snížená",J499,0)</f>
        <v>0</v>
      </c>
      <c r="BG499" s="202">
        <f>IF(N499="zákl. přenesená",J499,0)</f>
        <v>0</v>
      </c>
      <c r="BH499" s="202">
        <f>IF(N499="sníž. přenesená",J499,0)</f>
        <v>0</v>
      </c>
      <c r="BI499" s="202">
        <f>IF(N499="nulová",J499,0)</f>
        <v>0</v>
      </c>
      <c r="BJ499" s="23" t="s">
        <v>80</v>
      </c>
      <c r="BK499" s="202">
        <f>ROUND(I499*H499,2)</f>
        <v>0</v>
      </c>
      <c r="BL499" s="23" t="s">
        <v>225</v>
      </c>
      <c r="BM499" s="23" t="s">
        <v>727</v>
      </c>
    </row>
    <row r="500" spans="2:65" s="1" customFormat="1" ht="6.95" customHeight="1">
      <c r="B500" s="55"/>
      <c r="C500" s="56"/>
      <c r="D500" s="56"/>
      <c r="E500" s="56"/>
      <c r="F500" s="56"/>
      <c r="G500" s="56"/>
      <c r="H500" s="56"/>
      <c r="I500" s="138"/>
      <c r="J500" s="56"/>
      <c r="K500" s="56"/>
      <c r="L500" s="60"/>
    </row>
  </sheetData>
  <sheetProtection algorithmName="SHA-512" hashValue="MSp+yoAlpMzl/ev56rRPPBvkEX9UEb0Jwxtkb6pDKFc7wlx0XmPMpFqTV1rgaQRpiUvW93+KmM1dRZB/ZY8ezA==" saltValue="fiQd3+6LEOIQIn2PcQFBTbmchdHkWgEUw1NgawrxlJLMgWHwWcHqzqHMYbwpe6Sc8lci9Aa62osH8mDclnzAcQ==" spinCount="100000" sheet="1" objects="1" scenarios="1" formatColumns="0" formatRows="0" autoFilter="0"/>
  <autoFilter ref="C86:K499"/>
  <mergeCells count="10">
    <mergeCell ref="J51:J52"/>
    <mergeCell ref="E77:H77"/>
    <mergeCell ref="E79:H7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4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89</v>
      </c>
      <c r="G1" s="379" t="s">
        <v>90</v>
      </c>
      <c r="H1" s="379"/>
      <c r="I1" s="114"/>
      <c r="J1" s="113" t="s">
        <v>91</v>
      </c>
      <c r="K1" s="112" t="s">
        <v>92</v>
      </c>
      <c r="L1" s="113" t="s">
        <v>93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AT2" s="23" t="s">
        <v>85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94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16.5" customHeight="1">
      <c r="B7" s="27"/>
      <c r="C7" s="28"/>
      <c r="D7" s="28"/>
      <c r="E7" s="371" t="str">
        <f>'Rekapitulace stavby'!K6</f>
        <v>Bezbariérové chodníky v Bělkovicích - Lašťanech</v>
      </c>
      <c r="F7" s="372"/>
      <c r="G7" s="372"/>
      <c r="H7" s="372"/>
      <c r="I7" s="116"/>
      <c r="J7" s="28"/>
      <c r="K7" s="30"/>
    </row>
    <row r="8" spans="1:70" s="1" customFormat="1">
      <c r="B8" s="40"/>
      <c r="C8" s="41"/>
      <c r="D8" s="36" t="s">
        <v>95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73" t="s">
        <v>728</v>
      </c>
      <c r="F9" s="374"/>
      <c r="G9" s="374"/>
      <c r="H9" s="374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4. 5. 2017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30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8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8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16.5" customHeight="1">
      <c r="B24" s="120"/>
      <c r="C24" s="121"/>
      <c r="D24" s="121"/>
      <c r="E24" s="340" t="s">
        <v>21</v>
      </c>
      <c r="F24" s="340"/>
      <c r="G24" s="340"/>
      <c r="H24" s="340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ROUND(J85,2)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ROUND(SUM(BE85:BE439), 2)</f>
        <v>0</v>
      </c>
      <c r="G30" s="41"/>
      <c r="H30" s="41"/>
      <c r="I30" s="130">
        <v>0.21</v>
      </c>
      <c r="J30" s="129">
        <f>ROUND(ROUND((SUM(BE85:BE439)),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ROUND(SUM(BF85:BF439), 2)</f>
        <v>0</v>
      </c>
      <c r="G31" s="41"/>
      <c r="H31" s="41"/>
      <c r="I31" s="130">
        <v>0.15</v>
      </c>
      <c r="J31" s="129">
        <f>ROUND(ROUND((SUM(BF85:BF439)),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ROUND(SUM(BG85:BG439),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ROUND(SUM(BH85:BH439),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ROUND(SUM(BI85:BI439),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97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16.5" customHeight="1">
      <c r="B45" s="40"/>
      <c r="C45" s="41"/>
      <c r="D45" s="41"/>
      <c r="E45" s="371" t="str">
        <f>E7</f>
        <v>Bezbariérové chodníky v Bělkovicích - Lašťanech</v>
      </c>
      <c r="F45" s="372"/>
      <c r="G45" s="372"/>
      <c r="H45" s="372"/>
      <c r="I45" s="117"/>
      <c r="J45" s="41"/>
      <c r="K45" s="44"/>
    </row>
    <row r="46" spans="2:11" s="1" customFormat="1" ht="14.45" customHeight="1">
      <c r="B46" s="40"/>
      <c r="C46" s="36" t="s">
        <v>95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17.25" customHeight="1">
      <c r="B47" s="40"/>
      <c r="C47" s="41"/>
      <c r="D47" s="41"/>
      <c r="E47" s="373" t="str">
        <f>E9</f>
        <v>SO 102 - Chodník - 2. etapa (Bělkovice)</v>
      </c>
      <c r="F47" s="374"/>
      <c r="G47" s="374"/>
      <c r="H47" s="374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Bělkovice - Lašťany</v>
      </c>
      <c r="G49" s="41"/>
      <c r="H49" s="41"/>
      <c r="I49" s="118" t="s">
        <v>25</v>
      </c>
      <c r="J49" s="119" t="str">
        <f>IF(J12="","",J12)</f>
        <v>4. 5. 2017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33</v>
      </c>
      <c r="J51" s="340" t="str">
        <f>E21</f>
        <v>Dopravní projektování s.r.o.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7"/>
      <c r="J52" s="375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98</v>
      </c>
      <c r="D54" s="131"/>
      <c r="E54" s="131"/>
      <c r="F54" s="131"/>
      <c r="G54" s="131"/>
      <c r="H54" s="131"/>
      <c r="I54" s="144"/>
      <c r="J54" s="145" t="s">
        <v>99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100</v>
      </c>
      <c r="D56" s="41"/>
      <c r="E56" s="41"/>
      <c r="F56" s="41"/>
      <c r="G56" s="41"/>
      <c r="H56" s="41"/>
      <c r="I56" s="117"/>
      <c r="J56" s="127">
        <f>J85</f>
        <v>0</v>
      </c>
      <c r="K56" s="44"/>
      <c r="AU56" s="23" t="s">
        <v>101</v>
      </c>
    </row>
    <row r="57" spans="2:47" s="7" customFormat="1" ht="24.95" customHeight="1">
      <c r="B57" s="148"/>
      <c r="C57" s="149"/>
      <c r="D57" s="150" t="s">
        <v>102</v>
      </c>
      <c r="E57" s="151"/>
      <c r="F57" s="151"/>
      <c r="G57" s="151"/>
      <c r="H57" s="151"/>
      <c r="I57" s="152"/>
      <c r="J57" s="153">
        <f>J86</f>
        <v>0</v>
      </c>
      <c r="K57" s="154"/>
    </row>
    <row r="58" spans="2:47" s="7" customFormat="1" ht="24.95" customHeight="1">
      <c r="B58" s="148"/>
      <c r="C58" s="149"/>
      <c r="D58" s="150" t="s">
        <v>729</v>
      </c>
      <c r="E58" s="151"/>
      <c r="F58" s="151"/>
      <c r="G58" s="151"/>
      <c r="H58" s="151"/>
      <c r="I58" s="152"/>
      <c r="J58" s="153">
        <f>J87</f>
        <v>0</v>
      </c>
      <c r="K58" s="154"/>
    </row>
    <row r="59" spans="2:47" s="7" customFormat="1" ht="24.95" customHeight="1">
      <c r="B59" s="148"/>
      <c r="C59" s="149"/>
      <c r="D59" s="150" t="s">
        <v>730</v>
      </c>
      <c r="E59" s="151"/>
      <c r="F59" s="151"/>
      <c r="G59" s="151"/>
      <c r="H59" s="151"/>
      <c r="I59" s="152"/>
      <c r="J59" s="153">
        <f>J228</f>
        <v>0</v>
      </c>
      <c r="K59" s="154"/>
    </row>
    <row r="60" spans="2:47" s="7" customFormat="1" ht="24.95" customHeight="1">
      <c r="B60" s="148"/>
      <c r="C60" s="149"/>
      <c r="D60" s="150" t="s">
        <v>731</v>
      </c>
      <c r="E60" s="151"/>
      <c r="F60" s="151"/>
      <c r="G60" s="151"/>
      <c r="H60" s="151"/>
      <c r="I60" s="152"/>
      <c r="J60" s="153">
        <f>J318</f>
        <v>0</v>
      </c>
      <c r="K60" s="154"/>
    </row>
    <row r="61" spans="2:47" s="7" customFormat="1" ht="24.95" customHeight="1">
      <c r="B61" s="148"/>
      <c r="C61" s="149"/>
      <c r="D61" s="150" t="s">
        <v>732</v>
      </c>
      <c r="E61" s="151"/>
      <c r="F61" s="151"/>
      <c r="G61" s="151"/>
      <c r="H61" s="151"/>
      <c r="I61" s="152"/>
      <c r="J61" s="153">
        <f>J350</f>
        <v>0</v>
      </c>
      <c r="K61" s="154"/>
    </row>
    <row r="62" spans="2:47" s="7" customFormat="1" ht="24.95" customHeight="1">
      <c r="B62" s="148"/>
      <c r="C62" s="149"/>
      <c r="D62" s="150" t="s">
        <v>733</v>
      </c>
      <c r="E62" s="151"/>
      <c r="F62" s="151"/>
      <c r="G62" s="151"/>
      <c r="H62" s="151"/>
      <c r="I62" s="152"/>
      <c r="J62" s="153">
        <f>J405</f>
        <v>0</v>
      </c>
      <c r="K62" s="154"/>
    </row>
    <row r="63" spans="2:47" s="7" customFormat="1" ht="24.95" customHeight="1">
      <c r="B63" s="148"/>
      <c r="C63" s="149"/>
      <c r="D63" s="150" t="s">
        <v>734</v>
      </c>
      <c r="E63" s="151"/>
      <c r="F63" s="151"/>
      <c r="G63" s="151"/>
      <c r="H63" s="151"/>
      <c r="I63" s="152"/>
      <c r="J63" s="153">
        <f>J432</f>
        <v>0</v>
      </c>
      <c r="K63" s="154"/>
    </row>
    <row r="64" spans="2:47" s="7" customFormat="1" ht="24.95" customHeight="1">
      <c r="B64" s="148"/>
      <c r="C64" s="149"/>
      <c r="D64" s="150" t="s">
        <v>111</v>
      </c>
      <c r="E64" s="151"/>
      <c r="F64" s="151"/>
      <c r="G64" s="151"/>
      <c r="H64" s="151"/>
      <c r="I64" s="152"/>
      <c r="J64" s="153">
        <f>J434</f>
        <v>0</v>
      </c>
      <c r="K64" s="154"/>
    </row>
    <row r="65" spans="2:12" s="7" customFormat="1" ht="24.95" customHeight="1">
      <c r="B65" s="148"/>
      <c r="C65" s="149"/>
      <c r="D65" s="150" t="s">
        <v>735</v>
      </c>
      <c r="E65" s="151"/>
      <c r="F65" s="151"/>
      <c r="G65" s="151"/>
      <c r="H65" s="151"/>
      <c r="I65" s="152"/>
      <c r="J65" s="153">
        <f>J435</f>
        <v>0</v>
      </c>
      <c r="K65" s="154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7"/>
      <c r="J66" s="41"/>
      <c r="K66" s="44"/>
    </row>
    <row r="67" spans="2:12" s="1" customFormat="1" ht="6.95" customHeight="1">
      <c r="B67" s="55"/>
      <c r="C67" s="56"/>
      <c r="D67" s="56"/>
      <c r="E67" s="56"/>
      <c r="F67" s="56"/>
      <c r="G67" s="56"/>
      <c r="H67" s="56"/>
      <c r="I67" s="138"/>
      <c r="J67" s="56"/>
      <c r="K67" s="57"/>
    </row>
    <row r="71" spans="2:12" s="1" customFormat="1" ht="6.95" customHeight="1">
      <c r="B71" s="58"/>
      <c r="C71" s="59"/>
      <c r="D71" s="59"/>
      <c r="E71" s="59"/>
      <c r="F71" s="59"/>
      <c r="G71" s="59"/>
      <c r="H71" s="59"/>
      <c r="I71" s="141"/>
      <c r="J71" s="59"/>
      <c r="K71" s="59"/>
      <c r="L71" s="60"/>
    </row>
    <row r="72" spans="2:12" s="1" customFormat="1" ht="36.950000000000003" customHeight="1">
      <c r="B72" s="40"/>
      <c r="C72" s="61" t="s">
        <v>113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12" s="1" customFormat="1" ht="14.45" customHeight="1">
      <c r="B74" s="40"/>
      <c r="C74" s="64" t="s">
        <v>18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16.5" customHeight="1">
      <c r="B75" s="40"/>
      <c r="C75" s="62"/>
      <c r="D75" s="62"/>
      <c r="E75" s="376" t="str">
        <f>E7</f>
        <v>Bezbariérové chodníky v Bělkovicích - Lašťanech</v>
      </c>
      <c r="F75" s="377"/>
      <c r="G75" s="377"/>
      <c r="H75" s="377"/>
      <c r="I75" s="162"/>
      <c r="J75" s="62"/>
      <c r="K75" s="62"/>
      <c r="L75" s="60"/>
    </row>
    <row r="76" spans="2:12" s="1" customFormat="1" ht="14.45" customHeight="1">
      <c r="B76" s="40"/>
      <c r="C76" s="64" t="s">
        <v>95</v>
      </c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7.25" customHeight="1">
      <c r="B77" s="40"/>
      <c r="C77" s="62"/>
      <c r="D77" s="62"/>
      <c r="E77" s="351" t="str">
        <f>E9</f>
        <v>SO 102 - Chodník - 2. etapa (Bělkovice)</v>
      </c>
      <c r="F77" s="378"/>
      <c r="G77" s="378"/>
      <c r="H77" s="378"/>
      <c r="I77" s="162"/>
      <c r="J77" s="62"/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8" customHeight="1">
      <c r="B79" s="40"/>
      <c r="C79" s="64" t="s">
        <v>23</v>
      </c>
      <c r="D79" s="62"/>
      <c r="E79" s="62"/>
      <c r="F79" s="163" t="str">
        <f>F12</f>
        <v>Bělkovice - Lašťany</v>
      </c>
      <c r="G79" s="62"/>
      <c r="H79" s="62"/>
      <c r="I79" s="164" t="s">
        <v>25</v>
      </c>
      <c r="J79" s="72" t="str">
        <f>IF(J12="","",J12)</f>
        <v>4. 5. 2017</v>
      </c>
      <c r="K79" s="62"/>
      <c r="L79" s="60"/>
    </row>
    <row r="80" spans="2:12" s="1" customFormat="1" ht="6.95" customHeight="1">
      <c r="B80" s="40"/>
      <c r="C80" s="62"/>
      <c r="D80" s="62"/>
      <c r="E80" s="62"/>
      <c r="F80" s="62"/>
      <c r="G80" s="62"/>
      <c r="H80" s="62"/>
      <c r="I80" s="162"/>
      <c r="J80" s="62"/>
      <c r="K80" s="62"/>
      <c r="L80" s="60"/>
    </row>
    <row r="81" spans="2:65" s="1" customFormat="1">
      <c r="B81" s="40"/>
      <c r="C81" s="64" t="s">
        <v>27</v>
      </c>
      <c r="D81" s="62"/>
      <c r="E81" s="62"/>
      <c r="F81" s="163" t="str">
        <f>E15</f>
        <v xml:space="preserve"> </v>
      </c>
      <c r="G81" s="62"/>
      <c r="H81" s="62"/>
      <c r="I81" s="164" t="s">
        <v>33</v>
      </c>
      <c r="J81" s="163" t="str">
        <f>E21</f>
        <v>Dopravní projektování s.r.o.</v>
      </c>
      <c r="K81" s="62"/>
      <c r="L81" s="60"/>
    </row>
    <row r="82" spans="2:65" s="1" customFormat="1" ht="14.45" customHeight="1">
      <c r="B82" s="40"/>
      <c r="C82" s="64" t="s">
        <v>31</v>
      </c>
      <c r="D82" s="62"/>
      <c r="E82" s="62"/>
      <c r="F82" s="163" t="str">
        <f>IF(E18="","",E18)</f>
        <v/>
      </c>
      <c r="G82" s="62"/>
      <c r="H82" s="62"/>
      <c r="I82" s="162"/>
      <c r="J82" s="62"/>
      <c r="K82" s="62"/>
      <c r="L82" s="60"/>
    </row>
    <row r="83" spans="2:65" s="1" customFormat="1" ht="10.35" customHeight="1">
      <c r="B83" s="40"/>
      <c r="C83" s="62"/>
      <c r="D83" s="62"/>
      <c r="E83" s="62"/>
      <c r="F83" s="62"/>
      <c r="G83" s="62"/>
      <c r="H83" s="62"/>
      <c r="I83" s="162"/>
      <c r="J83" s="62"/>
      <c r="K83" s="62"/>
      <c r="L83" s="60"/>
    </row>
    <row r="84" spans="2:65" s="9" customFormat="1" ht="29.25" customHeight="1">
      <c r="B84" s="165"/>
      <c r="C84" s="166" t="s">
        <v>114</v>
      </c>
      <c r="D84" s="167" t="s">
        <v>57</v>
      </c>
      <c r="E84" s="167" t="s">
        <v>53</v>
      </c>
      <c r="F84" s="167" t="s">
        <v>115</v>
      </c>
      <c r="G84" s="167" t="s">
        <v>116</v>
      </c>
      <c r="H84" s="167" t="s">
        <v>117</v>
      </c>
      <c r="I84" s="168" t="s">
        <v>118</v>
      </c>
      <c r="J84" s="167" t="s">
        <v>99</v>
      </c>
      <c r="K84" s="169" t="s">
        <v>119</v>
      </c>
      <c r="L84" s="170"/>
      <c r="M84" s="80" t="s">
        <v>120</v>
      </c>
      <c r="N84" s="81" t="s">
        <v>42</v>
      </c>
      <c r="O84" s="81" t="s">
        <v>121</v>
      </c>
      <c r="P84" s="81" t="s">
        <v>122</v>
      </c>
      <c r="Q84" s="81" t="s">
        <v>123</v>
      </c>
      <c r="R84" s="81" t="s">
        <v>124</v>
      </c>
      <c r="S84" s="81" t="s">
        <v>125</v>
      </c>
      <c r="T84" s="82" t="s">
        <v>126</v>
      </c>
    </row>
    <row r="85" spans="2:65" s="1" customFormat="1" ht="29.25" customHeight="1">
      <c r="B85" s="40"/>
      <c r="C85" s="86" t="s">
        <v>100</v>
      </c>
      <c r="D85" s="62"/>
      <c r="E85" s="62"/>
      <c r="F85" s="62"/>
      <c r="G85" s="62"/>
      <c r="H85" s="62"/>
      <c r="I85" s="162"/>
      <c r="J85" s="171">
        <f>BK85</f>
        <v>0</v>
      </c>
      <c r="K85" s="62"/>
      <c r="L85" s="60"/>
      <c r="M85" s="83"/>
      <c r="N85" s="84"/>
      <c r="O85" s="84"/>
      <c r="P85" s="172">
        <f>P86+P87+P228+P318+P350+P405+P432+P434+P435</f>
        <v>0</v>
      </c>
      <c r="Q85" s="84"/>
      <c r="R85" s="172">
        <f>R86+R87+R228+R318+R350+R405+R432+R434+R435</f>
        <v>137.85191879999999</v>
      </c>
      <c r="S85" s="84"/>
      <c r="T85" s="173">
        <f>T86+T87+T228+T318+T350+T405+T432+T434+T435</f>
        <v>180.26900000000003</v>
      </c>
      <c r="AT85" s="23" t="s">
        <v>71</v>
      </c>
      <c r="AU85" s="23" t="s">
        <v>101</v>
      </c>
      <c r="BK85" s="174">
        <f>BK86+BK87+BK228+BK318+BK350+BK405+BK432+BK434+BK435</f>
        <v>0</v>
      </c>
    </row>
    <row r="86" spans="2:65" s="10" customFormat="1" ht="37.35" customHeight="1">
      <c r="B86" s="175"/>
      <c r="C86" s="176"/>
      <c r="D86" s="177" t="s">
        <v>71</v>
      </c>
      <c r="E86" s="178" t="s">
        <v>127</v>
      </c>
      <c r="F86" s="178" t="s">
        <v>128</v>
      </c>
      <c r="G86" s="176"/>
      <c r="H86" s="176"/>
      <c r="I86" s="179"/>
      <c r="J86" s="180">
        <f>BK86</f>
        <v>0</v>
      </c>
      <c r="K86" s="176"/>
      <c r="L86" s="181"/>
      <c r="M86" s="182"/>
      <c r="N86" s="183"/>
      <c r="O86" s="183"/>
      <c r="P86" s="184">
        <v>0</v>
      </c>
      <c r="Q86" s="183"/>
      <c r="R86" s="184">
        <v>0</v>
      </c>
      <c r="S86" s="183"/>
      <c r="T86" s="185">
        <v>0</v>
      </c>
      <c r="AR86" s="186" t="s">
        <v>80</v>
      </c>
      <c r="AT86" s="187" t="s">
        <v>71</v>
      </c>
      <c r="AU86" s="187" t="s">
        <v>72</v>
      </c>
      <c r="AY86" s="186" t="s">
        <v>129</v>
      </c>
      <c r="BK86" s="188">
        <v>0</v>
      </c>
    </row>
    <row r="87" spans="2:65" s="10" customFormat="1" ht="24.95" customHeight="1">
      <c r="B87" s="175"/>
      <c r="C87" s="176"/>
      <c r="D87" s="177" t="s">
        <v>71</v>
      </c>
      <c r="E87" s="178" t="s">
        <v>80</v>
      </c>
      <c r="F87" s="178" t="s">
        <v>130</v>
      </c>
      <c r="G87" s="176"/>
      <c r="H87" s="176"/>
      <c r="I87" s="179"/>
      <c r="J87" s="180">
        <f>BK87</f>
        <v>0</v>
      </c>
      <c r="K87" s="176"/>
      <c r="L87" s="181"/>
      <c r="M87" s="182"/>
      <c r="N87" s="183"/>
      <c r="O87" s="183"/>
      <c r="P87" s="184">
        <f>SUM(P88:P227)</f>
        <v>0</v>
      </c>
      <c r="Q87" s="183"/>
      <c r="R87" s="184">
        <f>SUM(R88:R227)</f>
        <v>0.15229199999999998</v>
      </c>
      <c r="S87" s="183"/>
      <c r="T87" s="185">
        <f>SUM(T88:T227)</f>
        <v>180.26900000000003</v>
      </c>
      <c r="AR87" s="186" t="s">
        <v>80</v>
      </c>
      <c r="AT87" s="187" t="s">
        <v>71</v>
      </c>
      <c r="AU87" s="187" t="s">
        <v>72</v>
      </c>
      <c r="AY87" s="186" t="s">
        <v>129</v>
      </c>
      <c r="BK87" s="188">
        <f>SUM(BK88:BK227)</f>
        <v>0</v>
      </c>
    </row>
    <row r="88" spans="2:65" s="1" customFormat="1" ht="25.5" customHeight="1">
      <c r="B88" s="40"/>
      <c r="C88" s="191" t="s">
        <v>80</v>
      </c>
      <c r="D88" s="191" t="s">
        <v>131</v>
      </c>
      <c r="E88" s="192" t="s">
        <v>141</v>
      </c>
      <c r="F88" s="193" t="s">
        <v>142</v>
      </c>
      <c r="G88" s="194" t="s">
        <v>143</v>
      </c>
      <c r="H88" s="195">
        <v>3</v>
      </c>
      <c r="I88" s="196"/>
      <c r="J88" s="197">
        <f>ROUND(I88*H88,2)</f>
        <v>0</v>
      </c>
      <c r="K88" s="193" t="s">
        <v>21</v>
      </c>
      <c r="L88" s="60"/>
      <c r="M88" s="198" t="s">
        <v>21</v>
      </c>
      <c r="N88" s="199" t="s">
        <v>43</v>
      </c>
      <c r="O88" s="41"/>
      <c r="P88" s="200">
        <f>O88*H88</f>
        <v>0</v>
      </c>
      <c r="Q88" s="200">
        <v>0</v>
      </c>
      <c r="R88" s="200">
        <f>Q88*H88</f>
        <v>0</v>
      </c>
      <c r="S88" s="200">
        <v>0</v>
      </c>
      <c r="T88" s="201">
        <f>S88*H88</f>
        <v>0</v>
      </c>
      <c r="AR88" s="23" t="s">
        <v>136</v>
      </c>
      <c r="AT88" s="23" t="s">
        <v>131</v>
      </c>
      <c r="AU88" s="23" t="s">
        <v>80</v>
      </c>
      <c r="AY88" s="23" t="s">
        <v>129</v>
      </c>
      <c r="BE88" s="202">
        <f>IF(N88="základní",J88,0)</f>
        <v>0</v>
      </c>
      <c r="BF88" s="202">
        <f>IF(N88="snížená",J88,0)</f>
        <v>0</v>
      </c>
      <c r="BG88" s="202">
        <f>IF(N88="zákl. přenesená",J88,0)</f>
        <v>0</v>
      </c>
      <c r="BH88" s="202">
        <f>IF(N88="sníž. přenesená",J88,0)</f>
        <v>0</v>
      </c>
      <c r="BI88" s="202">
        <f>IF(N88="nulová",J88,0)</f>
        <v>0</v>
      </c>
      <c r="BJ88" s="23" t="s">
        <v>80</v>
      </c>
      <c r="BK88" s="202">
        <f>ROUND(I88*H88,2)</f>
        <v>0</v>
      </c>
      <c r="BL88" s="23" t="s">
        <v>136</v>
      </c>
      <c r="BM88" s="23" t="s">
        <v>736</v>
      </c>
    </row>
    <row r="89" spans="2:65" s="11" customFormat="1" ht="13.5">
      <c r="B89" s="203"/>
      <c r="C89" s="204"/>
      <c r="D89" s="205" t="s">
        <v>138</v>
      </c>
      <c r="E89" s="206" t="s">
        <v>21</v>
      </c>
      <c r="F89" s="207" t="s">
        <v>737</v>
      </c>
      <c r="G89" s="204"/>
      <c r="H89" s="206" t="s">
        <v>21</v>
      </c>
      <c r="I89" s="208"/>
      <c r="J89" s="204"/>
      <c r="K89" s="204"/>
      <c r="L89" s="209"/>
      <c r="M89" s="210"/>
      <c r="N89" s="211"/>
      <c r="O89" s="211"/>
      <c r="P89" s="211"/>
      <c r="Q89" s="211"/>
      <c r="R89" s="211"/>
      <c r="S89" s="211"/>
      <c r="T89" s="212"/>
      <c r="AT89" s="213" t="s">
        <v>138</v>
      </c>
      <c r="AU89" s="213" t="s">
        <v>80</v>
      </c>
      <c r="AV89" s="11" t="s">
        <v>80</v>
      </c>
      <c r="AW89" s="11" t="s">
        <v>36</v>
      </c>
      <c r="AX89" s="11" t="s">
        <v>72</v>
      </c>
      <c r="AY89" s="213" t="s">
        <v>129</v>
      </c>
    </row>
    <row r="90" spans="2:65" s="12" customFormat="1" ht="13.5">
      <c r="B90" s="214"/>
      <c r="C90" s="215"/>
      <c r="D90" s="205" t="s">
        <v>138</v>
      </c>
      <c r="E90" s="216" t="s">
        <v>21</v>
      </c>
      <c r="F90" s="217" t="s">
        <v>147</v>
      </c>
      <c r="G90" s="215"/>
      <c r="H90" s="218">
        <v>3</v>
      </c>
      <c r="I90" s="219"/>
      <c r="J90" s="215"/>
      <c r="K90" s="215"/>
      <c r="L90" s="220"/>
      <c r="M90" s="221"/>
      <c r="N90" s="222"/>
      <c r="O90" s="222"/>
      <c r="P90" s="222"/>
      <c r="Q90" s="222"/>
      <c r="R90" s="222"/>
      <c r="S90" s="222"/>
      <c r="T90" s="223"/>
      <c r="AT90" s="224" t="s">
        <v>138</v>
      </c>
      <c r="AU90" s="224" t="s">
        <v>80</v>
      </c>
      <c r="AV90" s="12" t="s">
        <v>82</v>
      </c>
      <c r="AW90" s="12" t="s">
        <v>36</v>
      </c>
      <c r="AX90" s="12" t="s">
        <v>80</v>
      </c>
      <c r="AY90" s="224" t="s">
        <v>129</v>
      </c>
    </row>
    <row r="91" spans="2:65" s="1" customFormat="1" ht="16.5" customHeight="1">
      <c r="B91" s="40"/>
      <c r="C91" s="191" t="s">
        <v>82</v>
      </c>
      <c r="D91" s="191" t="s">
        <v>131</v>
      </c>
      <c r="E91" s="192" t="s">
        <v>148</v>
      </c>
      <c r="F91" s="193" t="s">
        <v>149</v>
      </c>
      <c r="G91" s="194" t="s">
        <v>134</v>
      </c>
      <c r="H91" s="195">
        <v>2</v>
      </c>
      <c r="I91" s="196"/>
      <c r="J91" s="197">
        <f>ROUND(I91*H91,2)</f>
        <v>0</v>
      </c>
      <c r="K91" s="193" t="s">
        <v>135</v>
      </c>
      <c r="L91" s="60"/>
      <c r="M91" s="198" t="s">
        <v>21</v>
      </c>
      <c r="N91" s="199" t="s">
        <v>43</v>
      </c>
      <c r="O91" s="41"/>
      <c r="P91" s="200">
        <f>O91*H91</f>
        <v>0</v>
      </c>
      <c r="Q91" s="200">
        <v>0</v>
      </c>
      <c r="R91" s="200">
        <f>Q91*H91</f>
        <v>0</v>
      </c>
      <c r="S91" s="200">
        <v>0.255</v>
      </c>
      <c r="T91" s="201">
        <f>S91*H91</f>
        <v>0.51</v>
      </c>
      <c r="AR91" s="23" t="s">
        <v>136</v>
      </c>
      <c r="AT91" s="23" t="s">
        <v>131</v>
      </c>
      <c r="AU91" s="23" t="s">
        <v>80</v>
      </c>
      <c r="AY91" s="23" t="s">
        <v>129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23" t="s">
        <v>80</v>
      </c>
      <c r="BK91" s="202">
        <f>ROUND(I91*H91,2)</f>
        <v>0</v>
      </c>
      <c r="BL91" s="23" t="s">
        <v>136</v>
      </c>
      <c r="BM91" s="23" t="s">
        <v>738</v>
      </c>
    </row>
    <row r="92" spans="2:65" s="11" customFormat="1" ht="13.5">
      <c r="B92" s="203"/>
      <c r="C92" s="204"/>
      <c r="D92" s="205" t="s">
        <v>138</v>
      </c>
      <c r="E92" s="206" t="s">
        <v>21</v>
      </c>
      <c r="F92" s="207" t="s">
        <v>737</v>
      </c>
      <c r="G92" s="204"/>
      <c r="H92" s="206" t="s">
        <v>21</v>
      </c>
      <c r="I92" s="208"/>
      <c r="J92" s="204"/>
      <c r="K92" s="204"/>
      <c r="L92" s="209"/>
      <c r="M92" s="210"/>
      <c r="N92" s="211"/>
      <c r="O92" s="211"/>
      <c r="P92" s="211"/>
      <c r="Q92" s="211"/>
      <c r="R92" s="211"/>
      <c r="S92" s="211"/>
      <c r="T92" s="212"/>
      <c r="AT92" s="213" t="s">
        <v>138</v>
      </c>
      <c r="AU92" s="213" t="s">
        <v>80</v>
      </c>
      <c r="AV92" s="11" t="s">
        <v>80</v>
      </c>
      <c r="AW92" s="11" t="s">
        <v>36</v>
      </c>
      <c r="AX92" s="11" t="s">
        <v>72</v>
      </c>
      <c r="AY92" s="213" t="s">
        <v>129</v>
      </c>
    </row>
    <row r="93" spans="2:65" s="11" customFormat="1" ht="13.5">
      <c r="B93" s="203"/>
      <c r="C93" s="204"/>
      <c r="D93" s="205" t="s">
        <v>138</v>
      </c>
      <c r="E93" s="206" t="s">
        <v>21</v>
      </c>
      <c r="F93" s="207" t="s">
        <v>152</v>
      </c>
      <c r="G93" s="204"/>
      <c r="H93" s="206" t="s">
        <v>21</v>
      </c>
      <c r="I93" s="208"/>
      <c r="J93" s="204"/>
      <c r="K93" s="204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138</v>
      </c>
      <c r="AU93" s="213" t="s">
        <v>80</v>
      </c>
      <c r="AV93" s="11" t="s">
        <v>80</v>
      </c>
      <c r="AW93" s="11" t="s">
        <v>36</v>
      </c>
      <c r="AX93" s="11" t="s">
        <v>72</v>
      </c>
      <c r="AY93" s="213" t="s">
        <v>129</v>
      </c>
    </row>
    <row r="94" spans="2:65" s="11" customFormat="1" ht="13.5">
      <c r="B94" s="203"/>
      <c r="C94" s="204"/>
      <c r="D94" s="205" t="s">
        <v>138</v>
      </c>
      <c r="E94" s="206" t="s">
        <v>21</v>
      </c>
      <c r="F94" s="207" t="s">
        <v>154</v>
      </c>
      <c r="G94" s="204"/>
      <c r="H94" s="206" t="s">
        <v>21</v>
      </c>
      <c r="I94" s="208"/>
      <c r="J94" s="204"/>
      <c r="K94" s="204"/>
      <c r="L94" s="209"/>
      <c r="M94" s="210"/>
      <c r="N94" s="211"/>
      <c r="O94" s="211"/>
      <c r="P94" s="211"/>
      <c r="Q94" s="211"/>
      <c r="R94" s="211"/>
      <c r="S94" s="211"/>
      <c r="T94" s="212"/>
      <c r="AT94" s="213" t="s">
        <v>138</v>
      </c>
      <c r="AU94" s="213" t="s">
        <v>80</v>
      </c>
      <c r="AV94" s="11" t="s">
        <v>80</v>
      </c>
      <c r="AW94" s="11" t="s">
        <v>36</v>
      </c>
      <c r="AX94" s="11" t="s">
        <v>72</v>
      </c>
      <c r="AY94" s="213" t="s">
        <v>129</v>
      </c>
    </row>
    <row r="95" spans="2:65" s="12" customFormat="1" ht="13.5">
      <c r="B95" s="214"/>
      <c r="C95" s="215"/>
      <c r="D95" s="205" t="s">
        <v>138</v>
      </c>
      <c r="E95" s="216" t="s">
        <v>21</v>
      </c>
      <c r="F95" s="217" t="s">
        <v>82</v>
      </c>
      <c r="G95" s="215"/>
      <c r="H95" s="218">
        <v>2</v>
      </c>
      <c r="I95" s="219"/>
      <c r="J95" s="215"/>
      <c r="K95" s="215"/>
      <c r="L95" s="220"/>
      <c r="M95" s="221"/>
      <c r="N95" s="222"/>
      <c r="O95" s="222"/>
      <c r="P95" s="222"/>
      <c r="Q95" s="222"/>
      <c r="R95" s="222"/>
      <c r="S95" s="222"/>
      <c r="T95" s="223"/>
      <c r="AT95" s="224" t="s">
        <v>138</v>
      </c>
      <c r="AU95" s="224" t="s">
        <v>80</v>
      </c>
      <c r="AV95" s="12" t="s">
        <v>82</v>
      </c>
      <c r="AW95" s="12" t="s">
        <v>36</v>
      </c>
      <c r="AX95" s="12" t="s">
        <v>80</v>
      </c>
      <c r="AY95" s="224" t="s">
        <v>129</v>
      </c>
    </row>
    <row r="96" spans="2:65" s="1" customFormat="1" ht="16.5" customHeight="1">
      <c r="B96" s="40"/>
      <c r="C96" s="191" t="s">
        <v>147</v>
      </c>
      <c r="D96" s="191" t="s">
        <v>131</v>
      </c>
      <c r="E96" s="192" t="s">
        <v>159</v>
      </c>
      <c r="F96" s="193" t="s">
        <v>160</v>
      </c>
      <c r="G96" s="194" t="s">
        <v>134</v>
      </c>
      <c r="H96" s="195">
        <v>24</v>
      </c>
      <c r="I96" s="196"/>
      <c r="J96" s="197">
        <f>ROUND(I96*H96,2)</f>
        <v>0</v>
      </c>
      <c r="K96" s="193" t="s">
        <v>135</v>
      </c>
      <c r="L96" s="60"/>
      <c r="M96" s="198" t="s">
        <v>21</v>
      </c>
      <c r="N96" s="199" t="s">
        <v>43</v>
      </c>
      <c r="O96" s="41"/>
      <c r="P96" s="200">
        <f>O96*H96</f>
        <v>0</v>
      </c>
      <c r="Q96" s="200">
        <v>0</v>
      </c>
      <c r="R96" s="200">
        <f>Q96*H96</f>
        <v>0</v>
      </c>
      <c r="S96" s="200">
        <v>0.26</v>
      </c>
      <c r="T96" s="201">
        <f>S96*H96</f>
        <v>6.24</v>
      </c>
      <c r="AR96" s="23" t="s">
        <v>136</v>
      </c>
      <c r="AT96" s="23" t="s">
        <v>131</v>
      </c>
      <c r="AU96" s="23" t="s">
        <v>80</v>
      </c>
      <c r="AY96" s="23" t="s">
        <v>129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3" t="s">
        <v>80</v>
      </c>
      <c r="BK96" s="202">
        <f>ROUND(I96*H96,2)</f>
        <v>0</v>
      </c>
      <c r="BL96" s="23" t="s">
        <v>136</v>
      </c>
      <c r="BM96" s="23" t="s">
        <v>739</v>
      </c>
    </row>
    <row r="97" spans="2:65" s="11" customFormat="1" ht="13.5">
      <c r="B97" s="203"/>
      <c r="C97" s="204"/>
      <c r="D97" s="205" t="s">
        <v>138</v>
      </c>
      <c r="E97" s="206" t="s">
        <v>21</v>
      </c>
      <c r="F97" s="207" t="s">
        <v>737</v>
      </c>
      <c r="G97" s="204"/>
      <c r="H97" s="206" t="s">
        <v>21</v>
      </c>
      <c r="I97" s="208"/>
      <c r="J97" s="204"/>
      <c r="K97" s="204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138</v>
      </c>
      <c r="AU97" s="213" t="s">
        <v>80</v>
      </c>
      <c r="AV97" s="11" t="s">
        <v>80</v>
      </c>
      <c r="AW97" s="11" t="s">
        <v>36</v>
      </c>
      <c r="AX97" s="11" t="s">
        <v>72</v>
      </c>
      <c r="AY97" s="213" t="s">
        <v>129</v>
      </c>
    </row>
    <row r="98" spans="2:65" s="11" customFormat="1" ht="13.5">
      <c r="B98" s="203"/>
      <c r="C98" s="204"/>
      <c r="D98" s="205" t="s">
        <v>138</v>
      </c>
      <c r="E98" s="206" t="s">
        <v>21</v>
      </c>
      <c r="F98" s="207" t="s">
        <v>152</v>
      </c>
      <c r="G98" s="204"/>
      <c r="H98" s="206" t="s">
        <v>21</v>
      </c>
      <c r="I98" s="208"/>
      <c r="J98" s="204"/>
      <c r="K98" s="204"/>
      <c r="L98" s="209"/>
      <c r="M98" s="210"/>
      <c r="N98" s="211"/>
      <c r="O98" s="211"/>
      <c r="P98" s="211"/>
      <c r="Q98" s="211"/>
      <c r="R98" s="211"/>
      <c r="S98" s="211"/>
      <c r="T98" s="212"/>
      <c r="AT98" s="213" t="s">
        <v>138</v>
      </c>
      <c r="AU98" s="213" t="s">
        <v>80</v>
      </c>
      <c r="AV98" s="11" t="s">
        <v>80</v>
      </c>
      <c r="AW98" s="11" t="s">
        <v>36</v>
      </c>
      <c r="AX98" s="11" t="s">
        <v>72</v>
      </c>
      <c r="AY98" s="213" t="s">
        <v>129</v>
      </c>
    </row>
    <row r="99" spans="2:65" s="12" customFormat="1" ht="13.5">
      <c r="B99" s="214"/>
      <c r="C99" s="215"/>
      <c r="D99" s="205" t="s">
        <v>138</v>
      </c>
      <c r="E99" s="216" t="s">
        <v>21</v>
      </c>
      <c r="F99" s="217" t="s">
        <v>740</v>
      </c>
      <c r="G99" s="215"/>
      <c r="H99" s="218">
        <v>24</v>
      </c>
      <c r="I99" s="219"/>
      <c r="J99" s="215"/>
      <c r="K99" s="215"/>
      <c r="L99" s="220"/>
      <c r="M99" s="221"/>
      <c r="N99" s="222"/>
      <c r="O99" s="222"/>
      <c r="P99" s="222"/>
      <c r="Q99" s="222"/>
      <c r="R99" s="222"/>
      <c r="S99" s="222"/>
      <c r="T99" s="223"/>
      <c r="AT99" s="224" t="s">
        <v>138</v>
      </c>
      <c r="AU99" s="224" t="s">
        <v>80</v>
      </c>
      <c r="AV99" s="12" t="s">
        <v>82</v>
      </c>
      <c r="AW99" s="12" t="s">
        <v>36</v>
      </c>
      <c r="AX99" s="12" t="s">
        <v>80</v>
      </c>
      <c r="AY99" s="224" t="s">
        <v>129</v>
      </c>
    </row>
    <row r="100" spans="2:65" s="1" customFormat="1" ht="16.5" customHeight="1">
      <c r="B100" s="40"/>
      <c r="C100" s="191" t="s">
        <v>136</v>
      </c>
      <c r="D100" s="191" t="s">
        <v>131</v>
      </c>
      <c r="E100" s="192" t="s">
        <v>159</v>
      </c>
      <c r="F100" s="193" t="s">
        <v>160</v>
      </c>
      <c r="G100" s="194" t="s">
        <v>134</v>
      </c>
      <c r="H100" s="195">
        <v>7</v>
      </c>
      <c r="I100" s="196"/>
      <c r="J100" s="197">
        <f>ROUND(I100*H100,2)</f>
        <v>0</v>
      </c>
      <c r="K100" s="193" t="s">
        <v>135</v>
      </c>
      <c r="L100" s="60"/>
      <c r="M100" s="198" t="s">
        <v>21</v>
      </c>
      <c r="N100" s="199" t="s">
        <v>43</v>
      </c>
      <c r="O100" s="41"/>
      <c r="P100" s="200">
        <f>O100*H100</f>
        <v>0</v>
      </c>
      <c r="Q100" s="200">
        <v>0</v>
      </c>
      <c r="R100" s="200">
        <f>Q100*H100</f>
        <v>0</v>
      </c>
      <c r="S100" s="200">
        <v>0.26</v>
      </c>
      <c r="T100" s="201">
        <f>S100*H100</f>
        <v>1.82</v>
      </c>
      <c r="AR100" s="23" t="s">
        <v>136</v>
      </c>
      <c r="AT100" s="23" t="s">
        <v>131</v>
      </c>
      <c r="AU100" s="23" t="s">
        <v>80</v>
      </c>
      <c r="AY100" s="23" t="s">
        <v>129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3" t="s">
        <v>80</v>
      </c>
      <c r="BK100" s="202">
        <f>ROUND(I100*H100,2)</f>
        <v>0</v>
      </c>
      <c r="BL100" s="23" t="s">
        <v>136</v>
      </c>
      <c r="BM100" s="23" t="s">
        <v>741</v>
      </c>
    </row>
    <row r="101" spans="2:65" s="11" customFormat="1" ht="13.5">
      <c r="B101" s="203"/>
      <c r="C101" s="204"/>
      <c r="D101" s="205" t="s">
        <v>138</v>
      </c>
      <c r="E101" s="206" t="s">
        <v>21</v>
      </c>
      <c r="F101" s="207" t="s">
        <v>737</v>
      </c>
      <c r="G101" s="204"/>
      <c r="H101" s="206" t="s">
        <v>21</v>
      </c>
      <c r="I101" s="208"/>
      <c r="J101" s="204"/>
      <c r="K101" s="204"/>
      <c r="L101" s="209"/>
      <c r="M101" s="210"/>
      <c r="N101" s="211"/>
      <c r="O101" s="211"/>
      <c r="P101" s="211"/>
      <c r="Q101" s="211"/>
      <c r="R101" s="211"/>
      <c r="S101" s="211"/>
      <c r="T101" s="212"/>
      <c r="AT101" s="213" t="s">
        <v>138</v>
      </c>
      <c r="AU101" s="213" t="s">
        <v>80</v>
      </c>
      <c r="AV101" s="11" t="s">
        <v>80</v>
      </c>
      <c r="AW101" s="11" t="s">
        <v>36</v>
      </c>
      <c r="AX101" s="11" t="s">
        <v>72</v>
      </c>
      <c r="AY101" s="213" t="s">
        <v>129</v>
      </c>
    </row>
    <row r="102" spans="2:65" s="12" customFormat="1" ht="13.5">
      <c r="B102" s="214"/>
      <c r="C102" s="215"/>
      <c r="D102" s="205" t="s">
        <v>138</v>
      </c>
      <c r="E102" s="216" t="s">
        <v>21</v>
      </c>
      <c r="F102" s="217" t="s">
        <v>169</v>
      </c>
      <c r="G102" s="215"/>
      <c r="H102" s="218">
        <v>7</v>
      </c>
      <c r="I102" s="219"/>
      <c r="J102" s="215"/>
      <c r="K102" s="215"/>
      <c r="L102" s="220"/>
      <c r="M102" s="221"/>
      <c r="N102" s="222"/>
      <c r="O102" s="222"/>
      <c r="P102" s="222"/>
      <c r="Q102" s="222"/>
      <c r="R102" s="222"/>
      <c r="S102" s="222"/>
      <c r="T102" s="223"/>
      <c r="AT102" s="224" t="s">
        <v>138</v>
      </c>
      <c r="AU102" s="224" t="s">
        <v>80</v>
      </c>
      <c r="AV102" s="12" t="s">
        <v>82</v>
      </c>
      <c r="AW102" s="12" t="s">
        <v>36</v>
      </c>
      <c r="AX102" s="12" t="s">
        <v>80</v>
      </c>
      <c r="AY102" s="224" t="s">
        <v>129</v>
      </c>
    </row>
    <row r="103" spans="2:65" s="1" customFormat="1" ht="25.5" customHeight="1">
      <c r="B103" s="40"/>
      <c r="C103" s="191" t="s">
        <v>146</v>
      </c>
      <c r="D103" s="191" t="s">
        <v>131</v>
      </c>
      <c r="E103" s="192" t="s">
        <v>164</v>
      </c>
      <c r="F103" s="193" t="s">
        <v>165</v>
      </c>
      <c r="G103" s="194" t="s">
        <v>134</v>
      </c>
      <c r="H103" s="195">
        <v>10</v>
      </c>
      <c r="I103" s="196"/>
      <c r="J103" s="197">
        <f>ROUND(I103*H103,2)</f>
        <v>0</v>
      </c>
      <c r="K103" s="193" t="s">
        <v>135</v>
      </c>
      <c r="L103" s="60"/>
      <c r="M103" s="198" t="s">
        <v>21</v>
      </c>
      <c r="N103" s="199" t="s">
        <v>43</v>
      </c>
      <c r="O103" s="41"/>
      <c r="P103" s="200">
        <f>O103*H103</f>
        <v>0</v>
      </c>
      <c r="Q103" s="200">
        <v>0</v>
      </c>
      <c r="R103" s="200">
        <f>Q103*H103</f>
        <v>0</v>
      </c>
      <c r="S103" s="200">
        <v>0.32</v>
      </c>
      <c r="T103" s="201">
        <f>S103*H103</f>
        <v>3.2</v>
      </c>
      <c r="AR103" s="23" t="s">
        <v>136</v>
      </c>
      <c r="AT103" s="23" t="s">
        <v>131</v>
      </c>
      <c r="AU103" s="23" t="s">
        <v>80</v>
      </c>
      <c r="AY103" s="23" t="s">
        <v>129</v>
      </c>
      <c r="BE103" s="202">
        <f>IF(N103="základní",J103,0)</f>
        <v>0</v>
      </c>
      <c r="BF103" s="202">
        <f>IF(N103="snížená",J103,0)</f>
        <v>0</v>
      </c>
      <c r="BG103" s="202">
        <f>IF(N103="zákl. přenesená",J103,0)</f>
        <v>0</v>
      </c>
      <c r="BH103" s="202">
        <f>IF(N103="sníž. přenesená",J103,0)</f>
        <v>0</v>
      </c>
      <c r="BI103" s="202">
        <f>IF(N103="nulová",J103,0)</f>
        <v>0</v>
      </c>
      <c r="BJ103" s="23" t="s">
        <v>80</v>
      </c>
      <c r="BK103" s="202">
        <f>ROUND(I103*H103,2)</f>
        <v>0</v>
      </c>
      <c r="BL103" s="23" t="s">
        <v>136</v>
      </c>
      <c r="BM103" s="23" t="s">
        <v>742</v>
      </c>
    </row>
    <row r="104" spans="2:65" s="11" customFormat="1" ht="13.5">
      <c r="B104" s="203"/>
      <c r="C104" s="204"/>
      <c r="D104" s="205" t="s">
        <v>138</v>
      </c>
      <c r="E104" s="206" t="s">
        <v>21</v>
      </c>
      <c r="F104" s="207" t="s">
        <v>737</v>
      </c>
      <c r="G104" s="204"/>
      <c r="H104" s="206" t="s">
        <v>21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138</v>
      </c>
      <c r="AU104" s="213" t="s">
        <v>80</v>
      </c>
      <c r="AV104" s="11" t="s">
        <v>80</v>
      </c>
      <c r="AW104" s="11" t="s">
        <v>36</v>
      </c>
      <c r="AX104" s="11" t="s">
        <v>72</v>
      </c>
      <c r="AY104" s="213" t="s">
        <v>129</v>
      </c>
    </row>
    <row r="105" spans="2:65" s="11" customFormat="1" ht="13.5">
      <c r="B105" s="203"/>
      <c r="C105" s="204"/>
      <c r="D105" s="205" t="s">
        <v>138</v>
      </c>
      <c r="E105" s="206" t="s">
        <v>21</v>
      </c>
      <c r="F105" s="207" t="s">
        <v>167</v>
      </c>
      <c r="G105" s="204"/>
      <c r="H105" s="206" t="s">
        <v>21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138</v>
      </c>
      <c r="AU105" s="213" t="s">
        <v>80</v>
      </c>
      <c r="AV105" s="11" t="s">
        <v>80</v>
      </c>
      <c r="AW105" s="11" t="s">
        <v>36</v>
      </c>
      <c r="AX105" s="11" t="s">
        <v>72</v>
      </c>
      <c r="AY105" s="213" t="s">
        <v>129</v>
      </c>
    </row>
    <row r="106" spans="2:65" s="12" customFormat="1" ht="13.5">
      <c r="B106" s="214"/>
      <c r="C106" s="215"/>
      <c r="D106" s="205" t="s">
        <v>138</v>
      </c>
      <c r="E106" s="216" t="s">
        <v>21</v>
      </c>
      <c r="F106" s="217" t="s">
        <v>743</v>
      </c>
      <c r="G106" s="215"/>
      <c r="H106" s="218">
        <v>10</v>
      </c>
      <c r="I106" s="219"/>
      <c r="J106" s="215"/>
      <c r="K106" s="215"/>
      <c r="L106" s="220"/>
      <c r="M106" s="221"/>
      <c r="N106" s="222"/>
      <c r="O106" s="222"/>
      <c r="P106" s="222"/>
      <c r="Q106" s="222"/>
      <c r="R106" s="222"/>
      <c r="S106" s="222"/>
      <c r="T106" s="223"/>
      <c r="AT106" s="224" t="s">
        <v>138</v>
      </c>
      <c r="AU106" s="224" t="s">
        <v>80</v>
      </c>
      <c r="AV106" s="12" t="s">
        <v>82</v>
      </c>
      <c r="AW106" s="12" t="s">
        <v>36</v>
      </c>
      <c r="AX106" s="12" t="s">
        <v>80</v>
      </c>
      <c r="AY106" s="224" t="s">
        <v>129</v>
      </c>
    </row>
    <row r="107" spans="2:65" s="1" customFormat="1" ht="25.5" customHeight="1">
      <c r="B107" s="40"/>
      <c r="C107" s="191" t="s">
        <v>163</v>
      </c>
      <c r="D107" s="191" t="s">
        <v>131</v>
      </c>
      <c r="E107" s="192" t="s">
        <v>164</v>
      </c>
      <c r="F107" s="193" t="s">
        <v>165</v>
      </c>
      <c r="G107" s="194" t="s">
        <v>134</v>
      </c>
      <c r="H107" s="195">
        <v>8</v>
      </c>
      <c r="I107" s="196"/>
      <c r="J107" s="197">
        <f>ROUND(I107*H107,2)</f>
        <v>0</v>
      </c>
      <c r="K107" s="193" t="s">
        <v>135</v>
      </c>
      <c r="L107" s="60"/>
      <c r="M107" s="198" t="s">
        <v>21</v>
      </c>
      <c r="N107" s="199" t="s">
        <v>43</v>
      </c>
      <c r="O107" s="41"/>
      <c r="P107" s="200">
        <f>O107*H107</f>
        <v>0</v>
      </c>
      <c r="Q107" s="200">
        <v>0</v>
      </c>
      <c r="R107" s="200">
        <f>Q107*H107</f>
        <v>0</v>
      </c>
      <c r="S107" s="200">
        <v>0.32</v>
      </c>
      <c r="T107" s="201">
        <f>S107*H107</f>
        <v>2.56</v>
      </c>
      <c r="AR107" s="23" t="s">
        <v>136</v>
      </c>
      <c r="AT107" s="23" t="s">
        <v>131</v>
      </c>
      <c r="AU107" s="23" t="s">
        <v>80</v>
      </c>
      <c r="AY107" s="23" t="s">
        <v>129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3" t="s">
        <v>80</v>
      </c>
      <c r="BK107" s="202">
        <f>ROUND(I107*H107,2)</f>
        <v>0</v>
      </c>
      <c r="BL107" s="23" t="s">
        <v>136</v>
      </c>
      <c r="BM107" s="23" t="s">
        <v>744</v>
      </c>
    </row>
    <row r="108" spans="2:65" s="11" customFormat="1" ht="13.5">
      <c r="B108" s="203"/>
      <c r="C108" s="204"/>
      <c r="D108" s="205" t="s">
        <v>138</v>
      </c>
      <c r="E108" s="206" t="s">
        <v>21</v>
      </c>
      <c r="F108" s="207" t="s">
        <v>737</v>
      </c>
      <c r="G108" s="204"/>
      <c r="H108" s="206" t="s">
        <v>21</v>
      </c>
      <c r="I108" s="208"/>
      <c r="J108" s="204"/>
      <c r="K108" s="204"/>
      <c r="L108" s="209"/>
      <c r="M108" s="210"/>
      <c r="N108" s="211"/>
      <c r="O108" s="211"/>
      <c r="P108" s="211"/>
      <c r="Q108" s="211"/>
      <c r="R108" s="211"/>
      <c r="S108" s="211"/>
      <c r="T108" s="212"/>
      <c r="AT108" s="213" t="s">
        <v>138</v>
      </c>
      <c r="AU108" s="213" t="s">
        <v>80</v>
      </c>
      <c r="AV108" s="11" t="s">
        <v>80</v>
      </c>
      <c r="AW108" s="11" t="s">
        <v>36</v>
      </c>
      <c r="AX108" s="11" t="s">
        <v>72</v>
      </c>
      <c r="AY108" s="213" t="s">
        <v>129</v>
      </c>
    </row>
    <row r="109" spans="2:65" s="11" customFormat="1" ht="13.5">
      <c r="B109" s="203"/>
      <c r="C109" s="204"/>
      <c r="D109" s="205" t="s">
        <v>138</v>
      </c>
      <c r="E109" s="206" t="s">
        <v>21</v>
      </c>
      <c r="F109" s="207" t="s">
        <v>171</v>
      </c>
      <c r="G109" s="204"/>
      <c r="H109" s="206" t="s">
        <v>21</v>
      </c>
      <c r="I109" s="208"/>
      <c r="J109" s="204"/>
      <c r="K109" s="204"/>
      <c r="L109" s="209"/>
      <c r="M109" s="210"/>
      <c r="N109" s="211"/>
      <c r="O109" s="211"/>
      <c r="P109" s="211"/>
      <c r="Q109" s="211"/>
      <c r="R109" s="211"/>
      <c r="S109" s="211"/>
      <c r="T109" s="212"/>
      <c r="AT109" s="213" t="s">
        <v>138</v>
      </c>
      <c r="AU109" s="213" t="s">
        <v>80</v>
      </c>
      <c r="AV109" s="11" t="s">
        <v>80</v>
      </c>
      <c r="AW109" s="11" t="s">
        <v>36</v>
      </c>
      <c r="AX109" s="11" t="s">
        <v>72</v>
      </c>
      <c r="AY109" s="213" t="s">
        <v>129</v>
      </c>
    </row>
    <row r="110" spans="2:65" s="12" customFormat="1" ht="13.5">
      <c r="B110" s="214"/>
      <c r="C110" s="215"/>
      <c r="D110" s="205" t="s">
        <v>138</v>
      </c>
      <c r="E110" s="216" t="s">
        <v>21</v>
      </c>
      <c r="F110" s="217" t="s">
        <v>745</v>
      </c>
      <c r="G110" s="215"/>
      <c r="H110" s="218">
        <v>8</v>
      </c>
      <c r="I110" s="219"/>
      <c r="J110" s="215"/>
      <c r="K110" s="215"/>
      <c r="L110" s="220"/>
      <c r="M110" s="221"/>
      <c r="N110" s="222"/>
      <c r="O110" s="222"/>
      <c r="P110" s="222"/>
      <c r="Q110" s="222"/>
      <c r="R110" s="222"/>
      <c r="S110" s="222"/>
      <c r="T110" s="223"/>
      <c r="AT110" s="224" t="s">
        <v>138</v>
      </c>
      <c r="AU110" s="224" t="s">
        <v>80</v>
      </c>
      <c r="AV110" s="12" t="s">
        <v>82</v>
      </c>
      <c r="AW110" s="12" t="s">
        <v>36</v>
      </c>
      <c r="AX110" s="12" t="s">
        <v>80</v>
      </c>
      <c r="AY110" s="224" t="s">
        <v>129</v>
      </c>
    </row>
    <row r="111" spans="2:65" s="1" customFormat="1" ht="16.5" customHeight="1">
      <c r="B111" s="40"/>
      <c r="C111" s="191" t="s">
        <v>169</v>
      </c>
      <c r="D111" s="191" t="s">
        <v>131</v>
      </c>
      <c r="E111" s="192" t="s">
        <v>174</v>
      </c>
      <c r="F111" s="193" t="s">
        <v>175</v>
      </c>
      <c r="G111" s="194" t="s">
        <v>134</v>
      </c>
      <c r="H111" s="195">
        <v>15</v>
      </c>
      <c r="I111" s="196"/>
      <c r="J111" s="197">
        <f>ROUND(I111*H111,2)</f>
        <v>0</v>
      </c>
      <c r="K111" s="193" t="s">
        <v>135</v>
      </c>
      <c r="L111" s="60"/>
      <c r="M111" s="198" t="s">
        <v>21</v>
      </c>
      <c r="N111" s="199" t="s">
        <v>43</v>
      </c>
      <c r="O111" s="41"/>
      <c r="P111" s="200">
        <f>O111*H111</f>
        <v>0</v>
      </c>
      <c r="Q111" s="200">
        <v>0</v>
      </c>
      <c r="R111" s="200">
        <f>Q111*H111</f>
        <v>0</v>
      </c>
      <c r="S111" s="200">
        <v>0.28999999999999998</v>
      </c>
      <c r="T111" s="201">
        <f>S111*H111</f>
        <v>4.3499999999999996</v>
      </c>
      <c r="AR111" s="23" t="s">
        <v>136</v>
      </c>
      <c r="AT111" s="23" t="s">
        <v>131</v>
      </c>
      <c r="AU111" s="23" t="s">
        <v>80</v>
      </c>
      <c r="AY111" s="23" t="s">
        <v>129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3" t="s">
        <v>80</v>
      </c>
      <c r="BK111" s="202">
        <f>ROUND(I111*H111,2)</f>
        <v>0</v>
      </c>
      <c r="BL111" s="23" t="s">
        <v>136</v>
      </c>
      <c r="BM111" s="23" t="s">
        <v>746</v>
      </c>
    </row>
    <row r="112" spans="2:65" s="11" customFormat="1" ht="13.5">
      <c r="B112" s="203"/>
      <c r="C112" s="204"/>
      <c r="D112" s="205" t="s">
        <v>138</v>
      </c>
      <c r="E112" s="206" t="s">
        <v>21</v>
      </c>
      <c r="F112" s="207" t="s">
        <v>737</v>
      </c>
      <c r="G112" s="204"/>
      <c r="H112" s="206" t="s">
        <v>21</v>
      </c>
      <c r="I112" s="208"/>
      <c r="J112" s="204"/>
      <c r="K112" s="204"/>
      <c r="L112" s="209"/>
      <c r="M112" s="210"/>
      <c r="N112" s="211"/>
      <c r="O112" s="211"/>
      <c r="P112" s="211"/>
      <c r="Q112" s="211"/>
      <c r="R112" s="211"/>
      <c r="S112" s="211"/>
      <c r="T112" s="212"/>
      <c r="AT112" s="213" t="s">
        <v>138</v>
      </c>
      <c r="AU112" s="213" t="s">
        <v>80</v>
      </c>
      <c r="AV112" s="11" t="s">
        <v>80</v>
      </c>
      <c r="AW112" s="11" t="s">
        <v>36</v>
      </c>
      <c r="AX112" s="11" t="s">
        <v>72</v>
      </c>
      <c r="AY112" s="213" t="s">
        <v>129</v>
      </c>
    </row>
    <row r="113" spans="2:65" s="12" customFormat="1" ht="13.5">
      <c r="B113" s="214"/>
      <c r="C113" s="215"/>
      <c r="D113" s="205" t="s">
        <v>138</v>
      </c>
      <c r="E113" s="216" t="s">
        <v>21</v>
      </c>
      <c r="F113" s="217" t="s">
        <v>10</v>
      </c>
      <c r="G113" s="215"/>
      <c r="H113" s="218">
        <v>15</v>
      </c>
      <c r="I113" s="219"/>
      <c r="J113" s="215"/>
      <c r="K113" s="215"/>
      <c r="L113" s="220"/>
      <c r="M113" s="221"/>
      <c r="N113" s="222"/>
      <c r="O113" s="222"/>
      <c r="P113" s="222"/>
      <c r="Q113" s="222"/>
      <c r="R113" s="222"/>
      <c r="S113" s="222"/>
      <c r="T113" s="223"/>
      <c r="AT113" s="224" t="s">
        <v>138</v>
      </c>
      <c r="AU113" s="224" t="s">
        <v>80</v>
      </c>
      <c r="AV113" s="12" t="s">
        <v>82</v>
      </c>
      <c r="AW113" s="12" t="s">
        <v>36</v>
      </c>
      <c r="AX113" s="12" t="s">
        <v>80</v>
      </c>
      <c r="AY113" s="224" t="s">
        <v>129</v>
      </c>
    </row>
    <row r="114" spans="2:65" s="1" customFormat="1" ht="16.5" customHeight="1">
      <c r="B114" s="40"/>
      <c r="C114" s="191" t="s">
        <v>173</v>
      </c>
      <c r="D114" s="191" t="s">
        <v>131</v>
      </c>
      <c r="E114" s="192" t="s">
        <v>747</v>
      </c>
      <c r="F114" s="193" t="s">
        <v>748</v>
      </c>
      <c r="G114" s="194" t="s">
        <v>134</v>
      </c>
      <c r="H114" s="195">
        <v>53</v>
      </c>
      <c r="I114" s="196"/>
      <c r="J114" s="197">
        <f>ROUND(I114*H114,2)</f>
        <v>0</v>
      </c>
      <c r="K114" s="193" t="s">
        <v>135</v>
      </c>
      <c r="L114" s="60"/>
      <c r="M114" s="198" t="s">
        <v>21</v>
      </c>
      <c r="N114" s="199" t="s">
        <v>43</v>
      </c>
      <c r="O114" s="41"/>
      <c r="P114" s="200">
        <f>O114*H114</f>
        <v>0</v>
      </c>
      <c r="Q114" s="200">
        <v>0</v>
      </c>
      <c r="R114" s="200">
        <f>Q114*H114</f>
        <v>0</v>
      </c>
      <c r="S114" s="200">
        <v>0.28999999999999998</v>
      </c>
      <c r="T114" s="201">
        <f>S114*H114</f>
        <v>15.37</v>
      </c>
      <c r="AR114" s="23" t="s">
        <v>136</v>
      </c>
      <c r="AT114" s="23" t="s">
        <v>131</v>
      </c>
      <c r="AU114" s="23" t="s">
        <v>80</v>
      </c>
      <c r="AY114" s="23" t="s">
        <v>129</v>
      </c>
      <c r="BE114" s="202">
        <f>IF(N114="základní",J114,0)</f>
        <v>0</v>
      </c>
      <c r="BF114" s="202">
        <f>IF(N114="snížená",J114,0)</f>
        <v>0</v>
      </c>
      <c r="BG114" s="202">
        <f>IF(N114="zákl. přenesená",J114,0)</f>
        <v>0</v>
      </c>
      <c r="BH114" s="202">
        <f>IF(N114="sníž. přenesená",J114,0)</f>
        <v>0</v>
      </c>
      <c r="BI114" s="202">
        <f>IF(N114="nulová",J114,0)</f>
        <v>0</v>
      </c>
      <c r="BJ114" s="23" t="s">
        <v>80</v>
      </c>
      <c r="BK114" s="202">
        <f>ROUND(I114*H114,2)</f>
        <v>0</v>
      </c>
      <c r="BL114" s="23" t="s">
        <v>136</v>
      </c>
      <c r="BM114" s="23" t="s">
        <v>749</v>
      </c>
    </row>
    <row r="115" spans="2:65" s="11" customFormat="1" ht="13.5">
      <c r="B115" s="203"/>
      <c r="C115" s="204"/>
      <c r="D115" s="205" t="s">
        <v>138</v>
      </c>
      <c r="E115" s="206" t="s">
        <v>21</v>
      </c>
      <c r="F115" s="207" t="s">
        <v>737</v>
      </c>
      <c r="G115" s="204"/>
      <c r="H115" s="206" t="s">
        <v>21</v>
      </c>
      <c r="I115" s="208"/>
      <c r="J115" s="204"/>
      <c r="K115" s="204"/>
      <c r="L115" s="209"/>
      <c r="M115" s="210"/>
      <c r="N115" s="211"/>
      <c r="O115" s="211"/>
      <c r="P115" s="211"/>
      <c r="Q115" s="211"/>
      <c r="R115" s="211"/>
      <c r="S115" s="211"/>
      <c r="T115" s="212"/>
      <c r="AT115" s="213" t="s">
        <v>138</v>
      </c>
      <c r="AU115" s="213" t="s">
        <v>80</v>
      </c>
      <c r="AV115" s="11" t="s">
        <v>80</v>
      </c>
      <c r="AW115" s="11" t="s">
        <v>36</v>
      </c>
      <c r="AX115" s="11" t="s">
        <v>72</v>
      </c>
      <c r="AY115" s="213" t="s">
        <v>129</v>
      </c>
    </row>
    <row r="116" spans="2:65" s="12" customFormat="1" ht="13.5">
      <c r="B116" s="214"/>
      <c r="C116" s="215"/>
      <c r="D116" s="205" t="s">
        <v>138</v>
      </c>
      <c r="E116" s="216" t="s">
        <v>21</v>
      </c>
      <c r="F116" s="217" t="s">
        <v>750</v>
      </c>
      <c r="G116" s="215"/>
      <c r="H116" s="218">
        <v>53</v>
      </c>
      <c r="I116" s="219"/>
      <c r="J116" s="215"/>
      <c r="K116" s="215"/>
      <c r="L116" s="220"/>
      <c r="M116" s="221"/>
      <c r="N116" s="222"/>
      <c r="O116" s="222"/>
      <c r="P116" s="222"/>
      <c r="Q116" s="222"/>
      <c r="R116" s="222"/>
      <c r="S116" s="222"/>
      <c r="T116" s="223"/>
      <c r="AT116" s="224" t="s">
        <v>138</v>
      </c>
      <c r="AU116" s="224" t="s">
        <v>80</v>
      </c>
      <c r="AV116" s="12" t="s">
        <v>82</v>
      </c>
      <c r="AW116" s="12" t="s">
        <v>36</v>
      </c>
      <c r="AX116" s="12" t="s">
        <v>80</v>
      </c>
      <c r="AY116" s="224" t="s">
        <v>129</v>
      </c>
    </row>
    <row r="117" spans="2:65" s="1" customFormat="1" ht="16.5" customHeight="1">
      <c r="B117" s="40"/>
      <c r="C117" s="191" t="s">
        <v>182</v>
      </c>
      <c r="D117" s="191" t="s">
        <v>131</v>
      </c>
      <c r="E117" s="192" t="s">
        <v>751</v>
      </c>
      <c r="F117" s="193" t="s">
        <v>752</v>
      </c>
      <c r="G117" s="194" t="s">
        <v>134</v>
      </c>
      <c r="H117" s="195">
        <v>18</v>
      </c>
      <c r="I117" s="196"/>
      <c r="J117" s="197">
        <f>ROUND(I117*H117,2)</f>
        <v>0</v>
      </c>
      <c r="K117" s="193" t="s">
        <v>135</v>
      </c>
      <c r="L117" s="60"/>
      <c r="M117" s="198" t="s">
        <v>21</v>
      </c>
      <c r="N117" s="199" t="s">
        <v>43</v>
      </c>
      <c r="O117" s="41"/>
      <c r="P117" s="200">
        <f>O117*H117</f>
        <v>0</v>
      </c>
      <c r="Q117" s="200">
        <v>0</v>
      </c>
      <c r="R117" s="200">
        <f>Q117*H117</f>
        <v>0</v>
      </c>
      <c r="S117" s="200">
        <v>0.32500000000000001</v>
      </c>
      <c r="T117" s="201">
        <f>S117*H117</f>
        <v>5.8500000000000005</v>
      </c>
      <c r="AR117" s="23" t="s">
        <v>136</v>
      </c>
      <c r="AT117" s="23" t="s">
        <v>131</v>
      </c>
      <c r="AU117" s="23" t="s">
        <v>80</v>
      </c>
      <c r="AY117" s="23" t="s">
        <v>129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3" t="s">
        <v>80</v>
      </c>
      <c r="BK117" s="202">
        <f>ROUND(I117*H117,2)</f>
        <v>0</v>
      </c>
      <c r="BL117" s="23" t="s">
        <v>136</v>
      </c>
      <c r="BM117" s="23" t="s">
        <v>753</v>
      </c>
    </row>
    <row r="118" spans="2:65" s="11" customFormat="1" ht="13.5">
      <c r="B118" s="203"/>
      <c r="C118" s="204"/>
      <c r="D118" s="205" t="s">
        <v>138</v>
      </c>
      <c r="E118" s="206" t="s">
        <v>21</v>
      </c>
      <c r="F118" s="207" t="s">
        <v>737</v>
      </c>
      <c r="G118" s="204"/>
      <c r="H118" s="206" t="s">
        <v>21</v>
      </c>
      <c r="I118" s="208"/>
      <c r="J118" s="204"/>
      <c r="K118" s="204"/>
      <c r="L118" s="209"/>
      <c r="M118" s="210"/>
      <c r="N118" s="211"/>
      <c r="O118" s="211"/>
      <c r="P118" s="211"/>
      <c r="Q118" s="211"/>
      <c r="R118" s="211"/>
      <c r="S118" s="211"/>
      <c r="T118" s="212"/>
      <c r="AT118" s="213" t="s">
        <v>138</v>
      </c>
      <c r="AU118" s="213" t="s">
        <v>80</v>
      </c>
      <c r="AV118" s="11" t="s">
        <v>80</v>
      </c>
      <c r="AW118" s="11" t="s">
        <v>36</v>
      </c>
      <c r="AX118" s="11" t="s">
        <v>72</v>
      </c>
      <c r="AY118" s="213" t="s">
        <v>129</v>
      </c>
    </row>
    <row r="119" spans="2:65" s="11" customFormat="1" ht="13.5">
      <c r="B119" s="203"/>
      <c r="C119" s="204"/>
      <c r="D119" s="205" t="s">
        <v>138</v>
      </c>
      <c r="E119" s="206" t="s">
        <v>21</v>
      </c>
      <c r="F119" s="207" t="s">
        <v>754</v>
      </c>
      <c r="G119" s="204"/>
      <c r="H119" s="206" t="s">
        <v>21</v>
      </c>
      <c r="I119" s="208"/>
      <c r="J119" s="204"/>
      <c r="K119" s="204"/>
      <c r="L119" s="209"/>
      <c r="M119" s="210"/>
      <c r="N119" s="211"/>
      <c r="O119" s="211"/>
      <c r="P119" s="211"/>
      <c r="Q119" s="211"/>
      <c r="R119" s="211"/>
      <c r="S119" s="211"/>
      <c r="T119" s="212"/>
      <c r="AT119" s="213" t="s">
        <v>138</v>
      </c>
      <c r="AU119" s="213" t="s">
        <v>80</v>
      </c>
      <c r="AV119" s="11" t="s">
        <v>80</v>
      </c>
      <c r="AW119" s="11" t="s">
        <v>36</v>
      </c>
      <c r="AX119" s="11" t="s">
        <v>72</v>
      </c>
      <c r="AY119" s="213" t="s">
        <v>129</v>
      </c>
    </row>
    <row r="120" spans="2:65" s="12" customFormat="1" ht="13.5">
      <c r="B120" s="214"/>
      <c r="C120" s="215"/>
      <c r="D120" s="205" t="s">
        <v>138</v>
      </c>
      <c r="E120" s="216" t="s">
        <v>21</v>
      </c>
      <c r="F120" s="217" t="s">
        <v>237</v>
      </c>
      <c r="G120" s="215"/>
      <c r="H120" s="218">
        <v>18</v>
      </c>
      <c r="I120" s="219"/>
      <c r="J120" s="215"/>
      <c r="K120" s="215"/>
      <c r="L120" s="220"/>
      <c r="M120" s="221"/>
      <c r="N120" s="222"/>
      <c r="O120" s="222"/>
      <c r="P120" s="222"/>
      <c r="Q120" s="222"/>
      <c r="R120" s="222"/>
      <c r="S120" s="222"/>
      <c r="T120" s="223"/>
      <c r="AT120" s="224" t="s">
        <v>138</v>
      </c>
      <c r="AU120" s="224" t="s">
        <v>80</v>
      </c>
      <c r="AV120" s="12" t="s">
        <v>82</v>
      </c>
      <c r="AW120" s="12" t="s">
        <v>36</v>
      </c>
      <c r="AX120" s="12" t="s">
        <v>80</v>
      </c>
      <c r="AY120" s="224" t="s">
        <v>129</v>
      </c>
    </row>
    <row r="121" spans="2:65" s="1" customFormat="1" ht="16.5" customHeight="1">
      <c r="B121" s="40"/>
      <c r="C121" s="191" t="s">
        <v>187</v>
      </c>
      <c r="D121" s="191" t="s">
        <v>131</v>
      </c>
      <c r="E121" s="192" t="s">
        <v>755</v>
      </c>
      <c r="F121" s="193" t="s">
        <v>756</v>
      </c>
      <c r="G121" s="194" t="s">
        <v>134</v>
      </c>
      <c r="H121" s="195">
        <v>5</v>
      </c>
      <c r="I121" s="196"/>
      <c r="J121" s="197">
        <f>ROUND(I121*H121,2)</f>
        <v>0</v>
      </c>
      <c r="K121" s="193" t="s">
        <v>135</v>
      </c>
      <c r="L121" s="60"/>
      <c r="M121" s="198" t="s">
        <v>21</v>
      </c>
      <c r="N121" s="199" t="s">
        <v>43</v>
      </c>
      <c r="O121" s="41"/>
      <c r="P121" s="200">
        <f>O121*H121</f>
        <v>0</v>
      </c>
      <c r="Q121" s="200">
        <v>0</v>
      </c>
      <c r="R121" s="200">
        <f>Q121*H121</f>
        <v>0</v>
      </c>
      <c r="S121" s="200">
        <v>0.625</v>
      </c>
      <c r="T121" s="201">
        <f>S121*H121</f>
        <v>3.125</v>
      </c>
      <c r="AR121" s="23" t="s">
        <v>136</v>
      </c>
      <c r="AT121" s="23" t="s">
        <v>131</v>
      </c>
      <c r="AU121" s="23" t="s">
        <v>80</v>
      </c>
      <c r="AY121" s="23" t="s">
        <v>129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3" t="s">
        <v>80</v>
      </c>
      <c r="BK121" s="202">
        <f>ROUND(I121*H121,2)</f>
        <v>0</v>
      </c>
      <c r="BL121" s="23" t="s">
        <v>136</v>
      </c>
      <c r="BM121" s="23" t="s">
        <v>757</v>
      </c>
    </row>
    <row r="122" spans="2:65" s="11" customFormat="1" ht="13.5">
      <c r="B122" s="203"/>
      <c r="C122" s="204"/>
      <c r="D122" s="205" t="s">
        <v>138</v>
      </c>
      <c r="E122" s="206" t="s">
        <v>21</v>
      </c>
      <c r="F122" s="207" t="s">
        <v>737</v>
      </c>
      <c r="G122" s="204"/>
      <c r="H122" s="206" t="s">
        <v>21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138</v>
      </c>
      <c r="AU122" s="213" t="s">
        <v>80</v>
      </c>
      <c r="AV122" s="11" t="s">
        <v>80</v>
      </c>
      <c r="AW122" s="11" t="s">
        <v>36</v>
      </c>
      <c r="AX122" s="11" t="s">
        <v>72</v>
      </c>
      <c r="AY122" s="213" t="s">
        <v>129</v>
      </c>
    </row>
    <row r="123" spans="2:65" s="11" customFormat="1" ht="13.5">
      <c r="B123" s="203"/>
      <c r="C123" s="204"/>
      <c r="D123" s="205" t="s">
        <v>138</v>
      </c>
      <c r="E123" s="206" t="s">
        <v>21</v>
      </c>
      <c r="F123" s="207" t="s">
        <v>758</v>
      </c>
      <c r="G123" s="204"/>
      <c r="H123" s="206" t="s">
        <v>21</v>
      </c>
      <c r="I123" s="208"/>
      <c r="J123" s="204"/>
      <c r="K123" s="204"/>
      <c r="L123" s="209"/>
      <c r="M123" s="210"/>
      <c r="N123" s="211"/>
      <c r="O123" s="211"/>
      <c r="P123" s="211"/>
      <c r="Q123" s="211"/>
      <c r="R123" s="211"/>
      <c r="S123" s="211"/>
      <c r="T123" s="212"/>
      <c r="AT123" s="213" t="s">
        <v>138</v>
      </c>
      <c r="AU123" s="213" t="s">
        <v>80</v>
      </c>
      <c r="AV123" s="11" t="s">
        <v>80</v>
      </c>
      <c r="AW123" s="11" t="s">
        <v>36</v>
      </c>
      <c r="AX123" s="11" t="s">
        <v>72</v>
      </c>
      <c r="AY123" s="213" t="s">
        <v>129</v>
      </c>
    </row>
    <row r="124" spans="2:65" s="12" customFormat="1" ht="13.5">
      <c r="B124" s="214"/>
      <c r="C124" s="215"/>
      <c r="D124" s="205" t="s">
        <v>138</v>
      </c>
      <c r="E124" s="216" t="s">
        <v>21</v>
      </c>
      <c r="F124" s="217" t="s">
        <v>146</v>
      </c>
      <c r="G124" s="215"/>
      <c r="H124" s="218">
        <v>5</v>
      </c>
      <c r="I124" s="219"/>
      <c r="J124" s="215"/>
      <c r="K124" s="215"/>
      <c r="L124" s="220"/>
      <c r="M124" s="221"/>
      <c r="N124" s="222"/>
      <c r="O124" s="222"/>
      <c r="P124" s="222"/>
      <c r="Q124" s="222"/>
      <c r="R124" s="222"/>
      <c r="S124" s="222"/>
      <c r="T124" s="223"/>
      <c r="AT124" s="224" t="s">
        <v>138</v>
      </c>
      <c r="AU124" s="224" t="s">
        <v>80</v>
      </c>
      <c r="AV124" s="12" t="s">
        <v>82</v>
      </c>
      <c r="AW124" s="12" t="s">
        <v>36</v>
      </c>
      <c r="AX124" s="12" t="s">
        <v>80</v>
      </c>
      <c r="AY124" s="224" t="s">
        <v>129</v>
      </c>
    </row>
    <row r="125" spans="2:65" s="1" customFormat="1" ht="16.5" customHeight="1">
      <c r="B125" s="40"/>
      <c r="C125" s="191" t="s">
        <v>192</v>
      </c>
      <c r="D125" s="191" t="s">
        <v>131</v>
      </c>
      <c r="E125" s="192" t="s">
        <v>183</v>
      </c>
      <c r="F125" s="193" t="s">
        <v>184</v>
      </c>
      <c r="G125" s="194" t="s">
        <v>134</v>
      </c>
      <c r="H125" s="195">
        <v>148</v>
      </c>
      <c r="I125" s="196"/>
      <c r="J125" s="197">
        <f>ROUND(I125*H125,2)</f>
        <v>0</v>
      </c>
      <c r="K125" s="193" t="s">
        <v>135</v>
      </c>
      <c r="L125" s="60"/>
      <c r="M125" s="198" t="s">
        <v>21</v>
      </c>
      <c r="N125" s="199" t="s">
        <v>43</v>
      </c>
      <c r="O125" s="41"/>
      <c r="P125" s="200">
        <f>O125*H125</f>
        <v>0</v>
      </c>
      <c r="Q125" s="200">
        <v>0</v>
      </c>
      <c r="R125" s="200">
        <f>Q125*H125</f>
        <v>0</v>
      </c>
      <c r="S125" s="200">
        <v>0.44</v>
      </c>
      <c r="T125" s="201">
        <f>S125*H125</f>
        <v>65.12</v>
      </c>
      <c r="AR125" s="23" t="s">
        <v>136</v>
      </c>
      <c r="AT125" s="23" t="s">
        <v>131</v>
      </c>
      <c r="AU125" s="23" t="s">
        <v>80</v>
      </c>
      <c r="AY125" s="23" t="s">
        <v>129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23" t="s">
        <v>80</v>
      </c>
      <c r="BK125" s="202">
        <f>ROUND(I125*H125,2)</f>
        <v>0</v>
      </c>
      <c r="BL125" s="23" t="s">
        <v>136</v>
      </c>
      <c r="BM125" s="23" t="s">
        <v>759</v>
      </c>
    </row>
    <row r="126" spans="2:65" s="11" customFormat="1" ht="13.5">
      <c r="B126" s="203"/>
      <c r="C126" s="204"/>
      <c r="D126" s="205" t="s">
        <v>138</v>
      </c>
      <c r="E126" s="206" t="s">
        <v>21</v>
      </c>
      <c r="F126" s="207" t="s">
        <v>737</v>
      </c>
      <c r="G126" s="204"/>
      <c r="H126" s="206" t="s">
        <v>21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138</v>
      </c>
      <c r="AU126" s="213" t="s">
        <v>80</v>
      </c>
      <c r="AV126" s="11" t="s">
        <v>80</v>
      </c>
      <c r="AW126" s="11" t="s">
        <v>36</v>
      </c>
      <c r="AX126" s="11" t="s">
        <v>72</v>
      </c>
      <c r="AY126" s="213" t="s">
        <v>129</v>
      </c>
    </row>
    <row r="127" spans="2:65" s="12" customFormat="1" ht="13.5">
      <c r="B127" s="214"/>
      <c r="C127" s="215"/>
      <c r="D127" s="205" t="s">
        <v>138</v>
      </c>
      <c r="E127" s="216" t="s">
        <v>21</v>
      </c>
      <c r="F127" s="217" t="s">
        <v>760</v>
      </c>
      <c r="G127" s="215"/>
      <c r="H127" s="218">
        <v>148</v>
      </c>
      <c r="I127" s="219"/>
      <c r="J127" s="215"/>
      <c r="K127" s="215"/>
      <c r="L127" s="220"/>
      <c r="M127" s="221"/>
      <c r="N127" s="222"/>
      <c r="O127" s="222"/>
      <c r="P127" s="222"/>
      <c r="Q127" s="222"/>
      <c r="R127" s="222"/>
      <c r="S127" s="222"/>
      <c r="T127" s="223"/>
      <c r="AT127" s="224" t="s">
        <v>138</v>
      </c>
      <c r="AU127" s="224" t="s">
        <v>80</v>
      </c>
      <c r="AV127" s="12" t="s">
        <v>82</v>
      </c>
      <c r="AW127" s="12" t="s">
        <v>36</v>
      </c>
      <c r="AX127" s="12" t="s">
        <v>80</v>
      </c>
      <c r="AY127" s="224" t="s">
        <v>129</v>
      </c>
    </row>
    <row r="128" spans="2:65" s="1" customFormat="1" ht="16.5" customHeight="1">
      <c r="B128" s="40"/>
      <c r="C128" s="191" t="s">
        <v>196</v>
      </c>
      <c r="D128" s="191" t="s">
        <v>131</v>
      </c>
      <c r="E128" s="192" t="s">
        <v>188</v>
      </c>
      <c r="F128" s="193" t="s">
        <v>189</v>
      </c>
      <c r="G128" s="194" t="s">
        <v>134</v>
      </c>
      <c r="H128" s="195">
        <v>191</v>
      </c>
      <c r="I128" s="196"/>
      <c r="J128" s="197">
        <f>ROUND(I128*H128,2)</f>
        <v>0</v>
      </c>
      <c r="K128" s="193" t="s">
        <v>135</v>
      </c>
      <c r="L128" s="60"/>
      <c r="M128" s="198" t="s">
        <v>21</v>
      </c>
      <c r="N128" s="199" t="s">
        <v>43</v>
      </c>
      <c r="O128" s="41"/>
      <c r="P128" s="200">
        <f>O128*H128</f>
        <v>0</v>
      </c>
      <c r="Q128" s="200">
        <v>0</v>
      </c>
      <c r="R128" s="200">
        <f>Q128*H128</f>
        <v>0</v>
      </c>
      <c r="S128" s="200">
        <v>9.8000000000000004E-2</v>
      </c>
      <c r="T128" s="201">
        <f>S128*H128</f>
        <v>18.718</v>
      </c>
      <c r="AR128" s="23" t="s">
        <v>136</v>
      </c>
      <c r="AT128" s="23" t="s">
        <v>131</v>
      </c>
      <c r="AU128" s="23" t="s">
        <v>80</v>
      </c>
      <c r="AY128" s="23" t="s">
        <v>129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3" t="s">
        <v>80</v>
      </c>
      <c r="BK128" s="202">
        <f>ROUND(I128*H128,2)</f>
        <v>0</v>
      </c>
      <c r="BL128" s="23" t="s">
        <v>136</v>
      </c>
      <c r="BM128" s="23" t="s">
        <v>761</v>
      </c>
    </row>
    <row r="129" spans="2:65" s="11" customFormat="1" ht="13.5">
      <c r="B129" s="203"/>
      <c r="C129" s="204"/>
      <c r="D129" s="205" t="s">
        <v>138</v>
      </c>
      <c r="E129" s="206" t="s">
        <v>21</v>
      </c>
      <c r="F129" s="207" t="s">
        <v>737</v>
      </c>
      <c r="G129" s="204"/>
      <c r="H129" s="206" t="s">
        <v>21</v>
      </c>
      <c r="I129" s="208"/>
      <c r="J129" s="204"/>
      <c r="K129" s="204"/>
      <c r="L129" s="209"/>
      <c r="M129" s="210"/>
      <c r="N129" s="211"/>
      <c r="O129" s="211"/>
      <c r="P129" s="211"/>
      <c r="Q129" s="211"/>
      <c r="R129" s="211"/>
      <c r="S129" s="211"/>
      <c r="T129" s="212"/>
      <c r="AT129" s="213" t="s">
        <v>138</v>
      </c>
      <c r="AU129" s="213" t="s">
        <v>80</v>
      </c>
      <c r="AV129" s="11" t="s">
        <v>80</v>
      </c>
      <c r="AW129" s="11" t="s">
        <v>36</v>
      </c>
      <c r="AX129" s="11" t="s">
        <v>72</v>
      </c>
      <c r="AY129" s="213" t="s">
        <v>129</v>
      </c>
    </row>
    <row r="130" spans="2:65" s="12" customFormat="1" ht="13.5">
      <c r="B130" s="214"/>
      <c r="C130" s="215"/>
      <c r="D130" s="205" t="s">
        <v>138</v>
      </c>
      <c r="E130" s="216" t="s">
        <v>21</v>
      </c>
      <c r="F130" s="217" t="s">
        <v>762</v>
      </c>
      <c r="G130" s="215"/>
      <c r="H130" s="218">
        <v>191</v>
      </c>
      <c r="I130" s="219"/>
      <c r="J130" s="215"/>
      <c r="K130" s="215"/>
      <c r="L130" s="220"/>
      <c r="M130" s="221"/>
      <c r="N130" s="222"/>
      <c r="O130" s="222"/>
      <c r="P130" s="222"/>
      <c r="Q130" s="222"/>
      <c r="R130" s="222"/>
      <c r="S130" s="222"/>
      <c r="T130" s="223"/>
      <c r="AT130" s="224" t="s">
        <v>138</v>
      </c>
      <c r="AU130" s="224" t="s">
        <v>80</v>
      </c>
      <c r="AV130" s="12" t="s">
        <v>82</v>
      </c>
      <c r="AW130" s="12" t="s">
        <v>36</v>
      </c>
      <c r="AX130" s="12" t="s">
        <v>80</v>
      </c>
      <c r="AY130" s="224" t="s">
        <v>129</v>
      </c>
    </row>
    <row r="131" spans="2:65" s="1" customFormat="1" ht="25.5" customHeight="1">
      <c r="B131" s="40"/>
      <c r="C131" s="191" t="s">
        <v>204</v>
      </c>
      <c r="D131" s="191" t="s">
        <v>131</v>
      </c>
      <c r="E131" s="192" t="s">
        <v>193</v>
      </c>
      <c r="F131" s="193" t="s">
        <v>194</v>
      </c>
      <c r="G131" s="194" t="s">
        <v>134</v>
      </c>
      <c r="H131" s="195">
        <v>191</v>
      </c>
      <c r="I131" s="196"/>
      <c r="J131" s="197">
        <f>ROUND(I131*H131,2)</f>
        <v>0</v>
      </c>
      <c r="K131" s="193" t="s">
        <v>135</v>
      </c>
      <c r="L131" s="60"/>
      <c r="M131" s="198" t="s">
        <v>21</v>
      </c>
      <c r="N131" s="199" t="s">
        <v>43</v>
      </c>
      <c r="O131" s="41"/>
      <c r="P131" s="200">
        <f>O131*H131</f>
        <v>0</v>
      </c>
      <c r="Q131" s="200">
        <v>8.0000000000000007E-5</v>
      </c>
      <c r="R131" s="200">
        <f>Q131*H131</f>
        <v>1.5280000000000002E-2</v>
      </c>
      <c r="S131" s="200">
        <v>0.25600000000000001</v>
      </c>
      <c r="T131" s="201">
        <f>S131*H131</f>
        <v>48.896000000000001</v>
      </c>
      <c r="AR131" s="23" t="s">
        <v>136</v>
      </c>
      <c r="AT131" s="23" t="s">
        <v>131</v>
      </c>
      <c r="AU131" s="23" t="s">
        <v>80</v>
      </c>
      <c r="AY131" s="23" t="s">
        <v>129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23" t="s">
        <v>80</v>
      </c>
      <c r="BK131" s="202">
        <f>ROUND(I131*H131,2)</f>
        <v>0</v>
      </c>
      <c r="BL131" s="23" t="s">
        <v>136</v>
      </c>
      <c r="BM131" s="23" t="s">
        <v>763</v>
      </c>
    </row>
    <row r="132" spans="2:65" s="11" customFormat="1" ht="13.5">
      <c r="B132" s="203"/>
      <c r="C132" s="204"/>
      <c r="D132" s="205" t="s">
        <v>138</v>
      </c>
      <c r="E132" s="206" t="s">
        <v>21</v>
      </c>
      <c r="F132" s="207" t="s">
        <v>737</v>
      </c>
      <c r="G132" s="204"/>
      <c r="H132" s="206" t="s">
        <v>21</v>
      </c>
      <c r="I132" s="208"/>
      <c r="J132" s="204"/>
      <c r="K132" s="204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138</v>
      </c>
      <c r="AU132" s="213" t="s">
        <v>80</v>
      </c>
      <c r="AV132" s="11" t="s">
        <v>80</v>
      </c>
      <c r="AW132" s="11" t="s">
        <v>36</v>
      </c>
      <c r="AX132" s="11" t="s">
        <v>72</v>
      </c>
      <c r="AY132" s="213" t="s">
        <v>129</v>
      </c>
    </row>
    <row r="133" spans="2:65" s="12" customFormat="1" ht="13.5">
      <c r="B133" s="214"/>
      <c r="C133" s="215"/>
      <c r="D133" s="205" t="s">
        <v>138</v>
      </c>
      <c r="E133" s="216" t="s">
        <v>21</v>
      </c>
      <c r="F133" s="217" t="s">
        <v>762</v>
      </c>
      <c r="G133" s="215"/>
      <c r="H133" s="218">
        <v>191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138</v>
      </c>
      <c r="AU133" s="224" t="s">
        <v>80</v>
      </c>
      <c r="AV133" s="12" t="s">
        <v>82</v>
      </c>
      <c r="AW133" s="12" t="s">
        <v>36</v>
      </c>
      <c r="AX133" s="12" t="s">
        <v>80</v>
      </c>
      <c r="AY133" s="224" t="s">
        <v>129</v>
      </c>
    </row>
    <row r="134" spans="2:65" s="1" customFormat="1" ht="16.5" customHeight="1">
      <c r="B134" s="40"/>
      <c r="C134" s="191" t="s">
        <v>207</v>
      </c>
      <c r="D134" s="191" t="s">
        <v>131</v>
      </c>
      <c r="E134" s="192" t="s">
        <v>197</v>
      </c>
      <c r="F134" s="193" t="s">
        <v>198</v>
      </c>
      <c r="G134" s="194" t="s">
        <v>199</v>
      </c>
      <c r="H134" s="195">
        <v>19</v>
      </c>
      <c r="I134" s="196"/>
      <c r="J134" s="197">
        <f>ROUND(I134*H134,2)</f>
        <v>0</v>
      </c>
      <c r="K134" s="193" t="s">
        <v>135</v>
      </c>
      <c r="L134" s="60"/>
      <c r="M134" s="198" t="s">
        <v>21</v>
      </c>
      <c r="N134" s="199" t="s">
        <v>43</v>
      </c>
      <c r="O134" s="41"/>
      <c r="P134" s="200">
        <f>O134*H134</f>
        <v>0</v>
      </c>
      <c r="Q134" s="200">
        <v>0</v>
      </c>
      <c r="R134" s="200">
        <f>Q134*H134</f>
        <v>0</v>
      </c>
      <c r="S134" s="200">
        <v>0.20499999999999999</v>
      </c>
      <c r="T134" s="201">
        <f>S134*H134</f>
        <v>3.8949999999999996</v>
      </c>
      <c r="AR134" s="23" t="s">
        <v>136</v>
      </c>
      <c r="AT134" s="23" t="s">
        <v>131</v>
      </c>
      <c r="AU134" s="23" t="s">
        <v>80</v>
      </c>
      <c r="AY134" s="23" t="s">
        <v>129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23" t="s">
        <v>80</v>
      </c>
      <c r="BK134" s="202">
        <f>ROUND(I134*H134,2)</f>
        <v>0</v>
      </c>
      <c r="BL134" s="23" t="s">
        <v>136</v>
      </c>
      <c r="BM134" s="23" t="s">
        <v>764</v>
      </c>
    </row>
    <row r="135" spans="2:65" s="11" customFormat="1" ht="13.5">
      <c r="B135" s="203"/>
      <c r="C135" s="204"/>
      <c r="D135" s="205" t="s">
        <v>138</v>
      </c>
      <c r="E135" s="206" t="s">
        <v>21</v>
      </c>
      <c r="F135" s="207" t="s">
        <v>737</v>
      </c>
      <c r="G135" s="204"/>
      <c r="H135" s="206" t="s">
        <v>21</v>
      </c>
      <c r="I135" s="208"/>
      <c r="J135" s="204"/>
      <c r="K135" s="204"/>
      <c r="L135" s="209"/>
      <c r="M135" s="210"/>
      <c r="N135" s="211"/>
      <c r="O135" s="211"/>
      <c r="P135" s="211"/>
      <c r="Q135" s="211"/>
      <c r="R135" s="211"/>
      <c r="S135" s="211"/>
      <c r="T135" s="212"/>
      <c r="AT135" s="213" t="s">
        <v>138</v>
      </c>
      <c r="AU135" s="213" t="s">
        <v>80</v>
      </c>
      <c r="AV135" s="11" t="s">
        <v>80</v>
      </c>
      <c r="AW135" s="11" t="s">
        <v>36</v>
      </c>
      <c r="AX135" s="11" t="s">
        <v>72</v>
      </c>
      <c r="AY135" s="213" t="s">
        <v>129</v>
      </c>
    </row>
    <row r="136" spans="2:65" s="11" customFormat="1" ht="13.5">
      <c r="B136" s="203"/>
      <c r="C136" s="204"/>
      <c r="D136" s="205" t="s">
        <v>138</v>
      </c>
      <c r="E136" s="206" t="s">
        <v>21</v>
      </c>
      <c r="F136" s="207" t="s">
        <v>152</v>
      </c>
      <c r="G136" s="204"/>
      <c r="H136" s="206" t="s">
        <v>21</v>
      </c>
      <c r="I136" s="208"/>
      <c r="J136" s="204"/>
      <c r="K136" s="204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138</v>
      </c>
      <c r="AU136" s="213" t="s">
        <v>80</v>
      </c>
      <c r="AV136" s="11" t="s">
        <v>80</v>
      </c>
      <c r="AW136" s="11" t="s">
        <v>36</v>
      </c>
      <c r="AX136" s="11" t="s">
        <v>72</v>
      </c>
      <c r="AY136" s="213" t="s">
        <v>129</v>
      </c>
    </row>
    <row r="137" spans="2:65" s="11" customFormat="1" ht="13.5">
      <c r="B137" s="203"/>
      <c r="C137" s="204"/>
      <c r="D137" s="205" t="s">
        <v>138</v>
      </c>
      <c r="E137" s="206" t="s">
        <v>21</v>
      </c>
      <c r="F137" s="207" t="s">
        <v>201</v>
      </c>
      <c r="G137" s="204"/>
      <c r="H137" s="206" t="s">
        <v>21</v>
      </c>
      <c r="I137" s="208"/>
      <c r="J137" s="204"/>
      <c r="K137" s="204"/>
      <c r="L137" s="209"/>
      <c r="M137" s="210"/>
      <c r="N137" s="211"/>
      <c r="O137" s="211"/>
      <c r="P137" s="211"/>
      <c r="Q137" s="211"/>
      <c r="R137" s="211"/>
      <c r="S137" s="211"/>
      <c r="T137" s="212"/>
      <c r="AT137" s="213" t="s">
        <v>138</v>
      </c>
      <c r="AU137" s="213" t="s">
        <v>80</v>
      </c>
      <c r="AV137" s="11" t="s">
        <v>80</v>
      </c>
      <c r="AW137" s="11" t="s">
        <v>36</v>
      </c>
      <c r="AX137" s="11" t="s">
        <v>72</v>
      </c>
      <c r="AY137" s="213" t="s">
        <v>129</v>
      </c>
    </row>
    <row r="138" spans="2:65" s="12" customFormat="1" ht="13.5">
      <c r="B138" s="214"/>
      <c r="C138" s="215"/>
      <c r="D138" s="205" t="s">
        <v>138</v>
      </c>
      <c r="E138" s="216" t="s">
        <v>21</v>
      </c>
      <c r="F138" s="217" t="s">
        <v>182</v>
      </c>
      <c r="G138" s="215"/>
      <c r="H138" s="218">
        <v>9</v>
      </c>
      <c r="I138" s="219"/>
      <c r="J138" s="215"/>
      <c r="K138" s="215"/>
      <c r="L138" s="220"/>
      <c r="M138" s="221"/>
      <c r="N138" s="222"/>
      <c r="O138" s="222"/>
      <c r="P138" s="222"/>
      <c r="Q138" s="222"/>
      <c r="R138" s="222"/>
      <c r="S138" s="222"/>
      <c r="T138" s="223"/>
      <c r="AT138" s="224" t="s">
        <v>138</v>
      </c>
      <c r="AU138" s="224" t="s">
        <v>80</v>
      </c>
      <c r="AV138" s="12" t="s">
        <v>82</v>
      </c>
      <c r="AW138" s="12" t="s">
        <v>36</v>
      </c>
      <c r="AX138" s="12" t="s">
        <v>72</v>
      </c>
      <c r="AY138" s="224" t="s">
        <v>129</v>
      </c>
    </row>
    <row r="139" spans="2:65" s="11" customFormat="1" ht="13.5">
      <c r="B139" s="203"/>
      <c r="C139" s="204"/>
      <c r="D139" s="205" t="s">
        <v>138</v>
      </c>
      <c r="E139" s="206" t="s">
        <v>21</v>
      </c>
      <c r="F139" s="207" t="s">
        <v>202</v>
      </c>
      <c r="G139" s="204"/>
      <c r="H139" s="206" t="s">
        <v>21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138</v>
      </c>
      <c r="AU139" s="213" t="s">
        <v>80</v>
      </c>
      <c r="AV139" s="11" t="s">
        <v>80</v>
      </c>
      <c r="AW139" s="11" t="s">
        <v>36</v>
      </c>
      <c r="AX139" s="11" t="s">
        <v>72</v>
      </c>
      <c r="AY139" s="213" t="s">
        <v>129</v>
      </c>
    </row>
    <row r="140" spans="2:65" s="12" customFormat="1" ht="13.5">
      <c r="B140" s="214"/>
      <c r="C140" s="215"/>
      <c r="D140" s="205" t="s">
        <v>138</v>
      </c>
      <c r="E140" s="216" t="s">
        <v>21</v>
      </c>
      <c r="F140" s="217" t="s">
        <v>187</v>
      </c>
      <c r="G140" s="215"/>
      <c r="H140" s="218">
        <v>10</v>
      </c>
      <c r="I140" s="219"/>
      <c r="J140" s="215"/>
      <c r="K140" s="215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138</v>
      </c>
      <c r="AU140" s="224" t="s">
        <v>80</v>
      </c>
      <c r="AV140" s="12" t="s">
        <v>82</v>
      </c>
      <c r="AW140" s="12" t="s">
        <v>36</v>
      </c>
      <c r="AX140" s="12" t="s">
        <v>72</v>
      </c>
      <c r="AY140" s="224" t="s">
        <v>129</v>
      </c>
    </row>
    <row r="141" spans="2:65" s="13" customFormat="1" ht="13.5">
      <c r="B141" s="225"/>
      <c r="C141" s="226"/>
      <c r="D141" s="205" t="s">
        <v>138</v>
      </c>
      <c r="E141" s="227" t="s">
        <v>21</v>
      </c>
      <c r="F141" s="228" t="s">
        <v>155</v>
      </c>
      <c r="G141" s="226"/>
      <c r="H141" s="229">
        <v>19</v>
      </c>
      <c r="I141" s="230"/>
      <c r="J141" s="226"/>
      <c r="K141" s="226"/>
      <c r="L141" s="231"/>
      <c r="M141" s="232"/>
      <c r="N141" s="233"/>
      <c r="O141" s="233"/>
      <c r="P141" s="233"/>
      <c r="Q141" s="233"/>
      <c r="R141" s="233"/>
      <c r="S141" s="233"/>
      <c r="T141" s="234"/>
      <c r="AT141" s="235" t="s">
        <v>138</v>
      </c>
      <c r="AU141" s="235" t="s">
        <v>80</v>
      </c>
      <c r="AV141" s="13" t="s">
        <v>136</v>
      </c>
      <c r="AW141" s="13" t="s">
        <v>36</v>
      </c>
      <c r="AX141" s="13" t="s">
        <v>80</v>
      </c>
      <c r="AY141" s="235" t="s">
        <v>129</v>
      </c>
    </row>
    <row r="142" spans="2:65" s="1" customFormat="1" ht="16.5" customHeight="1">
      <c r="B142" s="40"/>
      <c r="C142" s="191" t="s">
        <v>10</v>
      </c>
      <c r="D142" s="191" t="s">
        <v>131</v>
      </c>
      <c r="E142" s="192" t="s">
        <v>197</v>
      </c>
      <c r="F142" s="193" t="s">
        <v>198</v>
      </c>
      <c r="G142" s="194" t="s">
        <v>199</v>
      </c>
      <c r="H142" s="195">
        <v>3</v>
      </c>
      <c r="I142" s="196"/>
      <c r="J142" s="197">
        <f>ROUND(I142*H142,2)</f>
        <v>0</v>
      </c>
      <c r="K142" s="193" t="s">
        <v>135</v>
      </c>
      <c r="L142" s="60"/>
      <c r="M142" s="198" t="s">
        <v>21</v>
      </c>
      <c r="N142" s="199" t="s">
        <v>43</v>
      </c>
      <c r="O142" s="41"/>
      <c r="P142" s="200">
        <f>O142*H142</f>
        <v>0</v>
      </c>
      <c r="Q142" s="200">
        <v>0</v>
      </c>
      <c r="R142" s="200">
        <f>Q142*H142</f>
        <v>0</v>
      </c>
      <c r="S142" s="200">
        <v>0.20499999999999999</v>
      </c>
      <c r="T142" s="201">
        <f>S142*H142</f>
        <v>0.61499999999999999</v>
      </c>
      <c r="AR142" s="23" t="s">
        <v>136</v>
      </c>
      <c r="AT142" s="23" t="s">
        <v>131</v>
      </c>
      <c r="AU142" s="23" t="s">
        <v>80</v>
      </c>
      <c r="AY142" s="23" t="s">
        <v>129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23" t="s">
        <v>80</v>
      </c>
      <c r="BK142" s="202">
        <f>ROUND(I142*H142,2)</f>
        <v>0</v>
      </c>
      <c r="BL142" s="23" t="s">
        <v>136</v>
      </c>
      <c r="BM142" s="23" t="s">
        <v>765</v>
      </c>
    </row>
    <row r="143" spans="2:65" s="11" customFormat="1" ht="13.5">
      <c r="B143" s="203"/>
      <c r="C143" s="204"/>
      <c r="D143" s="205" t="s">
        <v>138</v>
      </c>
      <c r="E143" s="206" t="s">
        <v>21</v>
      </c>
      <c r="F143" s="207" t="s">
        <v>737</v>
      </c>
      <c r="G143" s="204"/>
      <c r="H143" s="206" t="s">
        <v>21</v>
      </c>
      <c r="I143" s="208"/>
      <c r="J143" s="204"/>
      <c r="K143" s="204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138</v>
      </c>
      <c r="AU143" s="213" t="s">
        <v>80</v>
      </c>
      <c r="AV143" s="11" t="s">
        <v>80</v>
      </c>
      <c r="AW143" s="11" t="s">
        <v>36</v>
      </c>
      <c r="AX143" s="11" t="s">
        <v>72</v>
      </c>
      <c r="AY143" s="213" t="s">
        <v>129</v>
      </c>
    </row>
    <row r="144" spans="2:65" s="11" customFormat="1" ht="13.5">
      <c r="B144" s="203"/>
      <c r="C144" s="204"/>
      <c r="D144" s="205" t="s">
        <v>138</v>
      </c>
      <c r="E144" s="206" t="s">
        <v>21</v>
      </c>
      <c r="F144" s="207" t="s">
        <v>201</v>
      </c>
      <c r="G144" s="204"/>
      <c r="H144" s="206" t="s">
        <v>21</v>
      </c>
      <c r="I144" s="208"/>
      <c r="J144" s="204"/>
      <c r="K144" s="204"/>
      <c r="L144" s="209"/>
      <c r="M144" s="210"/>
      <c r="N144" s="211"/>
      <c r="O144" s="211"/>
      <c r="P144" s="211"/>
      <c r="Q144" s="211"/>
      <c r="R144" s="211"/>
      <c r="S144" s="211"/>
      <c r="T144" s="212"/>
      <c r="AT144" s="213" t="s">
        <v>138</v>
      </c>
      <c r="AU144" s="213" t="s">
        <v>80</v>
      </c>
      <c r="AV144" s="11" t="s">
        <v>80</v>
      </c>
      <c r="AW144" s="11" t="s">
        <v>36</v>
      </c>
      <c r="AX144" s="11" t="s">
        <v>72</v>
      </c>
      <c r="AY144" s="213" t="s">
        <v>129</v>
      </c>
    </row>
    <row r="145" spans="2:65" s="12" customFormat="1" ht="13.5">
      <c r="B145" s="214"/>
      <c r="C145" s="215"/>
      <c r="D145" s="205" t="s">
        <v>138</v>
      </c>
      <c r="E145" s="216" t="s">
        <v>21</v>
      </c>
      <c r="F145" s="217" t="s">
        <v>80</v>
      </c>
      <c r="G145" s="215"/>
      <c r="H145" s="218">
        <v>1</v>
      </c>
      <c r="I145" s="219"/>
      <c r="J145" s="215"/>
      <c r="K145" s="215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138</v>
      </c>
      <c r="AU145" s="224" t="s">
        <v>80</v>
      </c>
      <c r="AV145" s="12" t="s">
        <v>82</v>
      </c>
      <c r="AW145" s="12" t="s">
        <v>36</v>
      </c>
      <c r="AX145" s="12" t="s">
        <v>72</v>
      </c>
      <c r="AY145" s="224" t="s">
        <v>129</v>
      </c>
    </row>
    <row r="146" spans="2:65" s="11" customFormat="1" ht="13.5">
      <c r="B146" s="203"/>
      <c r="C146" s="204"/>
      <c r="D146" s="205" t="s">
        <v>138</v>
      </c>
      <c r="E146" s="206" t="s">
        <v>21</v>
      </c>
      <c r="F146" s="207" t="s">
        <v>202</v>
      </c>
      <c r="G146" s="204"/>
      <c r="H146" s="206" t="s">
        <v>21</v>
      </c>
      <c r="I146" s="208"/>
      <c r="J146" s="204"/>
      <c r="K146" s="204"/>
      <c r="L146" s="209"/>
      <c r="M146" s="210"/>
      <c r="N146" s="211"/>
      <c r="O146" s="211"/>
      <c r="P146" s="211"/>
      <c r="Q146" s="211"/>
      <c r="R146" s="211"/>
      <c r="S146" s="211"/>
      <c r="T146" s="212"/>
      <c r="AT146" s="213" t="s">
        <v>138</v>
      </c>
      <c r="AU146" s="213" t="s">
        <v>80</v>
      </c>
      <c r="AV146" s="11" t="s">
        <v>80</v>
      </c>
      <c r="AW146" s="11" t="s">
        <v>36</v>
      </c>
      <c r="AX146" s="11" t="s">
        <v>72</v>
      </c>
      <c r="AY146" s="213" t="s">
        <v>129</v>
      </c>
    </row>
    <row r="147" spans="2:65" s="12" customFormat="1" ht="13.5">
      <c r="B147" s="214"/>
      <c r="C147" s="215"/>
      <c r="D147" s="205" t="s">
        <v>138</v>
      </c>
      <c r="E147" s="216" t="s">
        <v>21</v>
      </c>
      <c r="F147" s="217" t="s">
        <v>82</v>
      </c>
      <c r="G147" s="215"/>
      <c r="H147" s="218">
        <v>2</v>
      </c>
      <c r="I147" s="219"/>
      <c r="J147" s="215"/>
      <c r="K147" s="215"/>
      <c r="L147" s="220"/>
      <c r="M147" s="221"/>
      <c r="N147" s="222"/>
      <c r="O147" s="222"/>
      <c r="P147" s="222"/>
      <c r="Q147" s="222"/>
      <c r="R147" s="222"/>
      <c r="S147" s="222"/>
      <c r="T147" s="223"/>
      <c r="AT147" s="224" t="s">
        <v>138</v>
      </c>
      <c r="AU147" s="224" t="s">
        <v>80</v>
      </c>
      <c r="AV147" s="12" t="s">
        <v>82</v>
      </c>
      <c r="AW147" s="12" t="s">
        <v>36</v>
      </c>
      <c r="AX147" s="12" t="s">
        <v>72</v>
      </c>
      <c r="AY147" s="224" t="s">
        <v>129</v>
      </c>
    </row>
    <row r="148" spans="2:65" s="13" customFormat="1" ht="13.5">
      <c r="B148" s="225"/>
      <c r="C148" s="226"/>
      <c r="D148" s="205" t="s">
        <v>138</v>
      </c>
      <c r="E148" s="227" t="s">
        <v>21</v>
      </c>
      <c r="F148" s="228" t="s">
        <v>155</v>
      </c>
      <c r="G148" s="226"/>
      <c r="H148" s="229">
        <v>3</v>
      </c>
      <c r="I148" s="230"/>
      <c r="J148" s="226"/>
      <c r="K148" s="226"/>
      <c r="L148" s="231"/>
      <c r="M148" s="232"/>
      <c r="N148" s="233"/>
      <c r="O148" s="233"/>
      <c r="P148" s="233"/>
      <c r="Q148" s="233"/>
      <c r="R148" s="233"/>
      <c r="S148" s="233"/>
      <c r="T148" s="234"/>
      <c r="AT148" s="235" t="s">
        <v>138</v>
      </c>
      <c r="AU148" s="235" t="s">
        <v>80</v>
      </c>
      <c r="AV148" s="13" t="s">
        <v>136</v>
      </c>
      <c r="AW148" s="13" t="s">
        <v>36</v>
      </c>
      <c r="AX148" s="13" t="s">
        <v>80</v>
      </c>
      <c r="AY148" s="235" t="s">
        <v>129</v>
      </c>
    </row>
    <row r="149" spans="2:65" s="1" customFormat="1" ht="16.5" customHeight="1">
      <c r="B149" s="40"/>
      <c r="C149" s="191" t="s">
        <v>225</v>
      </c>
      <c r="D149" s="191" t="s">
        <v>131</v>
      </c>
      <c r="E149" s="192" t="s">
        <v>208</v>
      </c>
      <c r="F149" s="193" t="s">
        <v>209</v>
      </c>
      <c r="G149" s="194" t="s">
        <v>210</v>
      </c>
      <c r="H149" s="195">
        <v>41.1</v>
      </c>
      <c r="I149" s="196"/>
      <c r="J149" s="197">
        <f>ROUND(I149*H149,2)</f>
        <v>0</v>
      </c>
      <c r="K149" s="193" t="s">
        <v>135</v>
      </c>
      <c r="L149" s="60"/>
      <c r="M149" s="198" t="s">
        <v>21</v>
      </c>
      <c r="N149" s="199" t="s">
        <v>43</v>
      </c>
      <c r="O149" s="41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AR149" s="23" t="s">
        <v>136</v>
      </c>
      <c r="AT149" s="23" t="s">
        <v>131</v>
      </c>
      <c r="AU149" s="23" t="s">
        <v>80</v>
      </c>
      <c r="AY149" s="23" t="s">
        <v>129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23" t="s">
        <v>80</v>
      </c>
      <c r="BK149" s="202">
        <f>ROUND(I149*H149,2)</f>
        <v>0</v>
      </c>
      <c r="BL149" s="23" t="s">
        <v>136</v>
      </c>
      <c r="BM149" s="23" t="s">
        <v>766</v>
      </c>
    </row>
    <row r="150" spans="2:65" s="11" customFormat="1" ht="13.5">
      <c r="B150" s="203"/>
      <c r="C150" s="204"/>
      <c r="D150" s="205" t="s">
        <v>138</v>
      </c>
      <c r="E150" s="206" t="s">
        <v>21</v>
      </c>
      <c r="F150" s="207" t="s">
        <v>737</v>
      </c>
      <c r="G150" s="204"/>
      <c r="H150" s="206" t="s">
        <v>21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138</v>
      </c>
      <c r="AU150" s="213" t="s">
        <v>80</v>
      </c>
      <c r="AV150" s="11" t="s">
        <v>80</v>
      </c>
      <c r="AW150" s="11" t="s">
        <v>36</v>
      </c>
      <c r="AX150" s="11" t="s">
        <v>72</v>
      </c>
      <c r="AY150" s="213" t="s">
        <v>129</v>
      </c>
    </row>
    <row r="151" spans="2:65" s="12" customFormat="1" ht="13.5">
      <c r="B151" s="214"/>
      <c r="C151" s="215"/>
      <c r="D151" s="205" t="s">
        <v>138</v>
      </c>
      <c r="E151" s="216" t="s">
        <v>21</v>
      </c>
      <c r="F151" s="217" t="s">
        <v>767</v>
      </c>
      <c r="G151" s="215"/>
      <c r="H151" s="218">
        <v>41.1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138</v>
      </c>
      <c r="AU151" s="224" t="s">
        <v>80</v>
      </c>
      <c r="AV151" s="12" t="s">
        <v>82</v>
      </c>
      <c r="AW151" s="12" t="s">
        <v>36</v>
      </c>
      <c r="AX151" s="12" t="s">
        <v>80</v>
      </c>
      <c r="AY151" s="224" t="s">
        <v>129</v>
      </c>
    </row>
    <row r="152" spans="2:65" s="1" customFormat="1" ht="16.5" customHeight="1">
      <c r="B152" s="40"/>
      <c r="C152" s="191" t="s">
        <v>231</v>
      </c>
      <c r="D152" s="191" t="s">
        <v>131</v>
      </c>
      <c r="E152" s="192" t="s">
        <v>213</v>
      </c>
      <c r="F152" s="193" t="s">
        <v>214</v>
      </c>
      <c r="G152" s="194" t="s">
        <v>210</v>
      </c>
      <c r="H152" s="195">
        <v>49.97</v>
      </c>
      <c r="I152" s="196"/>
      <c r="J152" s="197">
        <f>ROUND(I152*H152,2)</f>
        <v>0</v>
      </c>
      <c r="K152" s="193" t="s">
        <v>135</v>
      </c>
      <c r="L152" s="60"/>
      <c r="M152" s="198" t="s">
        <v>21</v>
      </c>
      <c r="N152" s="199" t="s">
        <v>43</v>
      </c>
      <c r="O152" s="41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AR152" s="23" t="s">
        <v>136</v>
      </c>
      <c r="AT152" s="23" t="s">
        <v>131</v>
      </c>
      <c r="AU152" s="23" t="s">
        <v>80</v>
      </c>
      <c r="AY152" s="23" t="s">
        <v>129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23" t="s">
        <v>80</v>
      </c>
      <c r="BK152" s="202">
        <f>ROUND(I152*H152,2)</f>
        <v>0</v>
      </c>
      <c r="BL152" s="23" t="s">
        <v>136</v>
      </c>
      <c r="BM152" s="23" t="s">
        <v>768</v>
      </c>
    </row>
    <row r="153" spans="2:65" s="11" customFormat="1" ht="13.5">
      <c r="B153" s="203"/>
      <c r="C153" s="204"/>
      <c r="D153" s="205" t="s">
        <v>138</v>
      </c>
      <c r="E153" s="206" t="s">
        <v>21</v>
      </c>
      <c r="F153" s="207" t="s">
        <v>769</v>
      </c>
      <c r="G153" s="204"/>
      <c r="H153" s="206" t="s">
        <v>21</v>
      </c>
      <c r="I153" s="208"/>
      <c r="J153" s="204"/>
      <c r="K153" s="204"/>
      <c r="L153" s="209"/>
      <c r="M153" s="210"/>
      <c r="N153" s="211"/>
      <c r="O153" s="211"/>
      <c r="P153" s="211"/>
      <c r="Q153" s="211"/>
      <c r="R153" s="211"/>
      <c r="S153" s="211"/>
      <c r="T153" s="212"/>
      <c r="AT153" s="213" t="s">
        <v>138</v>
      </c>
      <c r="AU153" s="213" t="s">
        <v>80</v>
      </c>
      <c r="AV153" s="11" t="s">
        <v>80</v>
      </c>
      <c r="AW153" s="11" t="s">
        <v>36</v>
      </c>
      <c r="AX153" s="11" t="s">
        <v>72</v>
      </c>
      <c r="AY153" s="213" t="s">
        <v>129</v>
      </c>
    </row>
    <row r="154" spans="2:65" s="11" customFormat="1" ht="13.5">
      <c r="B154" s="203"/>
      <c r="C154" s="204"/>
      <c r="D154" s="205" t="s">
        <v>138</v>
      </c>
      <c r="E154" s="206" t="s">
        <v>21</v>
      </c>
      <c r="F154" s="207" t="s">
        <v>217</v>
      </c>
      <c r="G154" s="204"/>
      <c r="H154" s="206" t="s">
        <v>21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138</v>
      </c>
      <c r="AU154" s="213" t="s">
        <v>80</v>
      </c>
      <c r="AV154" s="11" t="s">
        <v>80</v>
      </c>
      <c r="AW154" s="11" t="s">
        <v>36</v>
      </c>
      <c r="AX154" s="11" t="s">
        <v>72</v>
      </c>
      <c r="AY154" s="213" t="s">
        <v>129</v>
      </c>
    </row>
    <row r="155" spans="2:65" s="12" customFormat="1" ht="13.5">
      <c r="B155" s="214"/>
      <c r="C155" s="215"/>
      <c r="D155" s="205" t="s">
        <v>138</v>
      </c>
      <c r="E155" s="216" t="s">
        <v>21</v>
      </c>
      <c r="F155" s="217" t="s">
        <v>770</v>
      </c>
      <c r="G155" s="215"/>
      <c r="H155" s="218">
        <v>29.25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138</v>
      </c>
      <c r="AU155" s="224" t="s">
        <v>80</v>
      </c>
      <c r="AV155" s="12" t="s">
        <v>82</v>
      </c>
      <c r="AW155" s="12" t="s">
        <v>36</v>
      </c>
      <c r="AX155" s="12" t="s">
        <v>72</v>
      </c>
      <c r="AY155" s="224" t="s">
        <v>129</v>
      </c>
    </row>
    <row r="156" spans="2:65" s="11" customFormat="1" ht="13.5">
      <c r="B156" s="203"/>
      <c r="C156" s="204"/>
      <c r="D156" s="205" t="s">
        <v>138</v>
      </c>
      <c r="E156" s="206" t="s">
        <v>21</v>
      </c>
      <c r="F156" s="207" t="s">
        <v>219</v>
      </c>
      <c r="G156" s="204"/>
      <c r="H156" s="206" t="s">
        <v>21</v>
      </c>
      <c r="I156" s="208"/>
      <c r="J156" s="204"/>
      <c r="K156" s="204"/>
      <c r="L156" s="209"/>
      <c r="M156" s="210"/>
      <c r="N156" s="211"/>
      <c r="O156" s="211"/>
      <c r="P156" s="211"/>
      <c r="Q156" s="211"/>
      <c r="R156" s="211"/>
      <c r="S156" s="211"/>
      <c r="T156" s="212"/>
      <c r="AT156" s="213" t="s">
        <v>138</v>
      </c>
      <c r="AU156" s="213" t="s">
        <v>80</v>
      </c>
      <c r="AV156" s="11" t="s">
        <v>80</v>
      </c>
      <c r="AW156" s="11" t="s">
        <v>36</v>
      </c>
      <c r="AX156" s="11" t="s">
        <v>72</v>
      </c>
      <c r="AY156" s="213" t="s">
        <v>129</v>
      </c>
    </row>
    <row r="157" spans="2:65" s="12" customFormat="1" ht="13.5">
      <c r="B157" s="214"/>
      <c r="C157" s="215"/>
      <c r="D157" s="205" t="s">
        <v>138</v>
      </c>
      <c r="E157" s="216" t="s">
        <v>21</v>
      </c>
      <c r="F157" s="217" t="s">
        <v>771</v>
      </c>
      <c r="G157" s="215"/>
      <c r="H157" s="218">
        <v>7.4</v>
      </c>
      <c r="I157" s="219"/>
      <c r="J157" s="215"/>
      <c r="K157" s="215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138</v>
      </c>
      <c r="AU157" s="224" t="s">
        <v>80</v>
      </c>
      <c r="AV157" s="12" t="s">
        <v>82</v>
      </c>
      <c r="AW157" s="12" t="s">
        <v>36</v>
      </c>
      <c r="AX157" s="12" t="s">
        <v>72</v>
      </c>
      <c r="AY157" s="224" t="s">
        <v>129</v>
      </c>
    </row>
    <row r="158" spans="2:65" s="11" customFormat="1" ht="13.5">
      <c r="B158" s="203"/>
      <c r="C158" s="204"/>
      <c r="D158" s="205" t="s">
        <v>138</v>
      </c>
      <c r="E158" s="206" t="s">
        <v>21</v>
      </c>
      <c r="F158" s="207" t="s">
        <v>221</v>
      </c>
      <c r="G158" s="204"/>
      <c r="H158" s="206" t="s">
        <v>21</v>
      </c>
      <c r="I158" s="208"/>
      <c r="J158" s="204"/>
      <c r="K158" s="204"/>
      <c r="L158" s="209"/>
      <c r="M158" s="210"/>
      <c r="N158" s="211"/>
      <c r="O158" s="211"/>
      <c r="P158" s="211"/>
      <c r="Q158" s="211"/>
      <c r="R158" s="211"/>
      <c r="S158" s="211"/>
      <c r="T158" s="212"/>
      <c r="AT158" s="213" t="s">
        <v>138</v>
      </c>
      <c r="AU158" s="213" t="s">
        <v>80</v>
      </c>
      <c r="AV158" s="11" t="s">
        <v>80</v>
      </c>
      <c r="AW158" s="11" t="s">
        <v>36</v>
      </c>
      <c r="AX158" s="11" t="s">
        <v>72</v>
      </c>
      <c r="AY158" s="213" t="s">
        <v>129</v>
      </c>
    </row>
    <row r="159" spans="2:65" s="12" customFormat="1" ht="13.5">
      <c r="B159" s="214"/>
      <c r="C159" s="215"/>
      <c r="D159" s="205" t="s">
        <v>138</v>
      </c>
      <c r="E159" s="216" t="s">
        <v>21</v>
      </c>
      <c r="F159" s="217" t="s">
        <v>772</v>
      </c>
      <c r="G159" s="215"/>
      <c r="H159" s="218">
        <v>2.6</v>
      </c>
      <c r="I159" s="219"/>
      <c r="J159" s="215"/>
      <c r="K159" s="215"/>
      <c r="L159" s="220"/>
      <c r="M159" s="221"/>
      <c r="N159" s="222"/>
      <c r="O159" s="222"/>
      <c r="P159" s="222"/>
      <c r="Q159" s="222"/>
      <c r="R159" s="222"/>
      <c r="S159" s="222"/>
      <c r="T159" s="223"/>
      <c r="AT159" s="224" t="s">
        <v>138</v>
      </c>
      <c r="AU159" s="224" t="s">
        <v>80</v>
      </c>
      <c r="AV159" s="12" t="s">
        <v>82</v>
      </c>
      <c r="AW159" s="12" t="s">
        <v>36</v>
      </c>
      <c r="AX159" s="12" t="s">
        <v>72</v>
      </c>
      <c r="AY159" s="224" t="s">
        <v>129</v>
      </c>
    </row>
    <row r="160" spans="2:65" s="11" customFormat="1" ht="13.5">
      <c r="B160" s="203"/>
      <c r="C160" s="204"/>
      <c r="D160" s="205" t="s">
        <v>138</v>
      </c>
      <c r="E160" s="206" t="s">
        <v>21</v>
      </c>
      <c r="F160" s="207" t="s">
        <v>223</v>
      </c>
      <c r="G160" s="204"/>
      <c r="H160" s="206" t="s">
        <v>21</v>
      </c>
      <c r="I160" s="208"/>
      <c r="J160" s="204"/>
      <c r="K160" s="204"/>
      <c r="L160" s="209"/>
      <c r="M160" s="210"/>
      <c r="N160" s="211"/>
      <c r="O160" s="211"/>
      <c r="P160" s="211"/>
      <c r="Q160" s="211"/>
      <c r="R160" s="211"/>
      <c r="S160" s="211"/>
      <c r="T160" s="212"/>
      <c r="AT160" s="213" t="s">
        <v>138</v>
      </c>
      <c r="AU160" s="213" t="s">
        <v>80</v>
      </c>
      <c r="AV160" s="11" t="s">
        <v>80</v>
      </c>
      <c r="AW160" s="11" t="s">
        <v>36</v>
      </c>
      <c r="AX160" s="11" t="s">
        <v>72</v>
      </c>
      <c r="AY160" s="213" t="s">
        <v>129</v>
      </c>
    </row>
    <row r="161" spans="2:65" s="12" customFormat="1" ht="13.5">
      <c r="B161" s="214"/>
      <c r="C161" s="215"/>
      <c r="D161" s="205" t="s">
        <v>138</v>
      </c>
      <c r="E161" s="216" t="s">
        <v>21</v>
      </c>
      <c r="F161" s="217" t="s">
        <v>773</v>
      </c>
      <c r="G161" s="215"/>
      <c r="H161" s="218">
        <v>10.72</v>
      </c>
      <c r="I161" s="219"/>
      <c r="J161" s="215"/>
      <c r="K161" s="215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138</v>
      </c>
      <c r="AU161" s="224" t="s">
        <v>80</v>
      </c>
      <c r="AV161" s="12" t="s">
        <v>82</v>
      </c>
      <c r="AW161" s="12" t="s">
        <v>36</v>
      </c>
      <c r="AX161" s="12" t="s">
        <v>72</v>
      </c>
      <c r="AY161" s="224" t="s">
        <v>129</v>
      </c>
    </row>
    <row r="162" spans="2:65" s="13" customFormat="1" ht="13.5">
      <c r="B162" s="225"/>
      <c r="C162" s="226"/>
      <c r="D162" s="205" t="s">
        <v>138</v>
      </c>
      <c r="E162" s="227" t="s">
        <v>21</v>
      </c>
      <c r="F162" s="228" t="s">
        <v>155</v>
      </c>
      <c r="G162" s="226"/>
      <c r="H162" s="229">
        <v>49.97</v>
      </c>
      <c r="I162" s="230"/>
      <c r="J162" s="226"/>
      <c r="K162" s="226"/>
      <c r="L162" s="231"/>
      <c r="M162" s="232"/>
      <c r="N162" s="233"/>
      <c r="O162" s="233"/>
      <c r="P162" s="233"/>
      <c r="Q162" s="233"/>
      <c r="R162" s="233"/>
      <c r="S162" s="233"/>
      <c r="T162" s="234"/>
      <c r="AT162" s="235" t="s">
        <v>138</v>
      </c>
      <c r="AU162" s="235" t="s">
        <v>80</v>
      </c>
      <c r="AV162" s="13" t="s">
        <v>136</v>
      </c>
      <c r="AW162" s="13" t="s">
        <v>36</v>
      </c>
      <c r="AX162" s="13" t="s">
        <v>80</v>
      </c>
      <c r="AY162" s="235" t="s">
        <v>129</v>
      </c>
    </row>
    <row r="163" spans="2:65" s="1" customFormat="1" ht="16.5" customHeight="1">
      <c r="B163" s="40"/>
      <c r="C163" s="191" t="s">
        <v>237</v>
      </c>
      <c r="D163" s="191" t="s">
        <v>131</v>
      </c>
      <c r="E163" s="192" t="s">
        <v>226</v>
      </c>
      <c r="F163" s="193" t="s">
        <v>227</v>
      </c>
      <c r="G163" s="194" t="s">
        <v>210</v>
      </c>
      <c r="H163" s="195">
        <v>1.32</v>
      </c>
      <c r="I163" s="196"/>
      <c r="J163" s="197">
        <f>ROUND(I163*H163,2)</f>
        <v>0</v>
      </c>
      <c r="K163" s="193" t="s">
        <v>135</v>
      </c>
      <c r="L163" s="60"/>
      <c r="M163" s="198" t="s">
        <v>21</v>
      </c>
      <c r="N163" s="199" t="s">
        <v>43</v>
      </c>
      <c r="O163" s="41"/>
      <c r="P163" s="200">
        <f>O163*H163</f>
        <v>0</v>
      </c>
      <c r="Q163" s="200">
        <v>0</v>
      </c>
      <c r="R163" s="200">
        <f>Q163*H163</f>
        <v>0</v>
      </c>
      <c r="S163" s="200">
        <v>0</v>
      </c>
      <c r="T163" s="201">
        <f>S163*H163</f>
        <v>0</v>
      </c>
      <c r="AR163" s="23" t="s">
        <v>136</v>
      </c>
      <c r="AT163" s="23" t="s">
        <v>131</v>
      </c>
      <c r="AU163" s="23" t="s">
        <v>80</v>
      </c>
      <c r="AY163" s="23" t="s">
        <v>129</v>
      </c>
      <c r="BE163" s="202">
        <f>IF(N163="základní",J163,0)</f>
        <v>0</v>
      </c>
      <c r="BF163" s="202">
        <f>IF(N163="snížená",J163,0)</f>
        <v>0</v>
      </c>
      <c r="BG163" s="202">
        <f>IF(N163="zákl. přenesená",J163,0)</f>
        <v>0</v>
      </c>
      <c r="BH163" s="202">
        <f>IF(N163="sníž. přenesená",J163,0)</f>
        <v>0</v>
      </c>
      <c r="BI163" s="202">
        <f>IF(N163="nulová",J163,0)</f>
        <v>0</v>
      </c>
      <c r="BJ163" s="23" t="s">
        <v>80</v>
      </c>
      <c r="BK163" s="202">
        <f>ROUND(I163*H163,2)</f>
        <v>0</v>
      </c>
      <c r="BL163" s="23" t="s">
        <v>136</v>
      </c>
      <c r="BM163" s="23" t="s">
        <v>774</v>
      </c>
    </row>
    <row r="164" spans="2:65" s="11" customFormat="1" ht="13.5">
      <c r="B164" s="203"/>
      <c r="C164" s="204"/>
      <c r="D164" s="205" t="s">
        <v>138</v>
      </c>
      <c r="E164" s="206" t="s">
        <v>21</v>
      </c>
      <c r="F164" s="207" t="s">
        <v>151</v>
      </c>
      <c r="G164" s="204"/>
      <c r="H164" s="206" t="s">
        <v>21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138</v>
      </c>
      <c r="AU164" s="213" t="s">
        <v>80</v>
      </c>
      <c r="AV164" s="11" t="s">
        <v>80</v>
      </c>
      <c r="AW164" s="11" t="s">
        <v>36</v>
      </c>
      <c r="AX164" s="11" t="s">
        <v>72</v>
      </c>
      <c r="AY164" s="213" t="s">
        <v>129</v>
      </c>
    </row>
    <row r="165" spans="2:65" s="11" customFormat="1" ht="13.5">
      <c r="B165" s="203"/>
      <c r="C165" s="204"/>
      <c r="D165" s="205" t="s">
        <v>138</v>
      </c>
      <c r="E165" s="206" t="s">
        <v>21</v>
      </c>
      <c r="F165" s="207" t="s">
        <v>229</v>
      </c>
      <c r="G165" s="204"/>
      <c r="H165" s="206" t="s">
        <v>21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138</v>
      </c>
      <c r="AU165" s="213" t="s">
        <v>80</v>
      </c>
      <c r="AV165" s="11" t="s">
        <v>80</v>
      </c>
      <c r="AW165" s="11" t="s">
        <v>36</v>
      </c>
      <c r="AX165" s="11" t="s">
        <v>72</v>
      </c>
      <c r="AY165" s="213" t="s">
        <v>129</v>
      </c>
    </row>
    <row r="166" spans="2:65" s="12" customFormat="1" ht="13.5">
      <c r="B166" s="214"/>
      <c r="C166" s="215"/>
      <c r="D166" s="205" t="s">
        <v>138</v>
      </c>
      <c r="E166" s="216" t="s">
        <v>21</v>
      </c>
      <c r="F166" s="217" t="s">
        <v>775</v>
      </c>
      <c r="G166" s="215"/>
      <c r="H166" s="218">
        <v>1.32</v>
      </c>
      <c r="I166" s="219"/>
      <c r="J166" s="215"/>
      <c r="K166" s="215"/>
      <c r="L166" s="220"/>
      <c r="M166" s="221"/>
      <c r="N166" s="222"/>
      <c r="O166" s="222"/>
      <c r="P166" s="222"/>
      <c r="Q166" s="222"/>
      <c r="R166" s="222"/>
      <c r="S166" s="222"/>
      <c r="T166" s="223"/>
      <c r="AT166" s="224" t="s">
        <v>138</v>
      </c>
      <c r="AU166" s="224" t="s">
        <v>80</v>
      </c>
      <c r="AV166" s="12" t="s">
        <v>82</v>
      </c>
      <c r="AW166" s="12" t="s">
        <v>36</v>
      </c>
      <c r="AX166" s="12" t="s">
        <v>80</v>
      </c>
      <c r="AY166" s="224" t="s">
        <v>129</v>
      </c>
    </row>
    <row r="167" spans="2:65" s="1" customFormat="1" ht="16.5" customHeight="1">
      <c r="B167" s="40"/>
      <c r="C167" s="191" t="s">
        <v>247</v>
      </c>
      <c r="D167" s="191" t="s">
        <v>131</v>
      </c>
      <c r="E167" s="192" t="s">
        <v>232</v>
      </c>
      <c r="F167" s="193" t="s">
        <v>233</v>
      </c>
      <c r="G167" s="194" t="s">
        <v>210</v>
      </c>
      <c r="H167" s="195">
        <v>5</v>
      </c>
      <c r="I167" s="196"/>
      <c r="J167" s="197">
        <f>ROUND(I167*H167,2)</f>
        <v>0</v>
      </c>
      <c r="K167" s="193" t="s">
        <v>135</v>
      </c>
      <c r="L167" s="60"/>
      <c r="M167" s="198" t="s">
        <v>21</v>
      </c>
      <c r="N167" s="199" t="s">
        <v>43</v>
      </c>
      <c r="O167" s="41"/>
      <c r="P167" s="200">
        <f>O167*H167</f>
        <v>0</v>
      </c>
      <c r="Q167" s="200">
        <v>0</v>
      </c>
      <c r="R167" s="200">
        <f>Q167*H167</f>
        <v>0</v>
      </c>
      <c r="S167" s="200">
        <v>0</v>
      </c>
      <c r="T167" s="201">
        <f>S167*H167</f>
        <v>0</v>
      </c>
      <c r="AR167" s="23" t="s">
        <v>136</v>
      </c>
      <c r="AT167" s="23" t="s">
        <v>131</v>
      </c>
      <c r="AU167" s="23" t="s">
        <v>80</v>
      </c>
      <c r="AY167" s="23" t="s">
        <v>129</v>
      </c>
      <c r="BE167" s="202">
        <f>IF(N167="základní",J167,0)</f>
        <v>0</v>
      </c>
      <c r="BF167" s="202">
        <f>IF(N167="snížená",J167,0)</f>
        <v>0</v>
      </c>
      <c r="BG167" s="202">
        <f>IF(N167="zákl. přenesená",J167,0)</f>
        <v>0</v>
      </c>
      <c r="BH167" s="202">
        <f>IF(N167="sníž. přenesená",J167,0)</f>
        <v>0</v>
      </c>
      <c r="BI167" s="202">
        <f>IF(N167="nulová",J167,0)</f>
        <v>0</v>
      </c>
      <c r="BJ167" s="23" t="s">
        <v>80</v>
      </c>
      <c r="BK167" s="202">
        <f>ROUND(I167*H167,2)</f>
        <v>0</v>
      </c>
      <c r="BL167" s="23" t="s">
        <v>136</v>
      </c>
      <c r="BM167" s="23" t="s">
        <v>776</v>
      </c>
    </row>
    <row r="168" spans="2:65" s="11" customFormat="1" ht="13.5">
      <c r="B168" s="203"/>
      <c r="C168" s="204"/>
      <c r="D168" s="205" t="s">
        <v>138</v>
      </c>
      <c r="E168" s="206" t="s">
        <v>21</v>
      </c>
      <c r="F168" s="207" t="s">
        <v>151</v>
      </c>
      <c r="G168" s="204"/>
      <c r="H168" s="206" t="s">
        <v>21</v>
      </c>
      <c r="I168" s="208"/>
      <c r="J168" s="204"/>
      <c r="K168" s="204"/>
      <c r="L168" s="209"/>
      <c r="M168" s="210"/>
      <c r="N168" s="211"/>
      <c r="O168" s="211"/>
      <c r="P168" s="211"/>
      <c r="Q168" s="211"/>
      <c r="R168" s="211"/>
      <c r="S168" s="211"/>
      <c r="T168" s="212"/>
      <c r="AT168" s="213" t="s">
        <v>138</v>
      </c>
      <c r="AU168" s="213" t="s">
        <v>80</v>
      </c>
      <c r="AV168" s="11" t="s">
        <v>80</v>
      </c>
      <c r="AW168" s="11" t="s">
        <v>36</v>
      </c>
      <c r="AX168" s="11" t="s">
        <v>72</v>
      </c>
      <c r="AY168" s="213" t="s">
        <v>129</v>
      </c>
    </row>
    <row r="169" spans="2:65" s="11" customFormat="1" ht="13.5">
      <c r="B169" s="203"/>
      <c r="C169" s="204"/>
      <c r="D169" s="205" t="s">
        <v>138</v>
      </c>
      <c r="E169" s="206" t="s">
        <v>21</v>
      </c>
      <c r="F169" s="207" t="s">
        <v>235</v>
      </c>
      <c r="G169" s="204"/>
      <c r="H169" s="206" t="s">
        <v>21</v>
      </c>
      <c r="I169" s="208"/>
      <c r="J169" s="204"/>
      <c r="K169" s="204"/>
      <c r="L169" s="209"/>
      <c r="M169" s="210"/>
      <c r="N169" s="211"/>
      <c r="O169" s="211"/>
      <c r="P169" s="211"/>
      <c r="Q169" s="211"/>
      <c r="R169" s="211"/>
      <c r="S169" s="211"/>
      <c r="T169" s="212"/>
      <c r="AT169" s="213" t="s">
        <v>138</v>
      </c>
      <c r="AU169" s="213" t="s">
        <v>80</v>
      </c>
      <c r="AV169" s="11" t="s">
        <v>80</v>
      </c>
      <c r="AW169" s="11" t="s">
        <v>36</v>
      </c>
      <c r="AX169" s="11" t="s">
        <v>72</v>
      </c>
      <c r="AY169" s="213" t="s">
        <v>129</v>
      </c>
    </row>
    <row r="170" spans="2:65" s="12" customFormat="1" ht="13.5">
      <c r="B170" s="214"/>
      <c r="C170" s="215"/>
      <c r="D170" s="205" t="s">
        <v>138</v>
      </c>
      <c r="E170" s="216" t="s">
        <v>21</v>
      </c>
      <c r="F170" s="217" t="s">
        <v>777</v>
      </c>
      <c r="G170" s="215"/>
      <c r="H170" s="218">
        <v>5</v>
      </c>
      <c r="I170" s="219"/>
      <c r="J170" s="215"/>
      <c r="K170" s="215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138</v>
      </c>
      <c r="AU170" s="224" t="s">
        <v>80</v>
      </c>
      <c r="AV170" s="12" t="s">
        <v>82</v>
      </c>
      <c r="AW170" s="12" t="s">
        <v>36</v>
      </c>
      <c r="AX170" s="12" t="s">
        <v>80</v>
      </c>
      <c r="AY170" s="224" t="s">
        <v>129</v>
      </c>
    </row>
    <row r="171" spans="2:65" s="1" customFormat="1" ht="16.5" customHeight="1">
      <c r="B171" s="40"/>
      <c r="C171" s="191" t="s">
        <v>252</v>
      </c>
      <c r="D171" s="191" t="s">
        <v>131</v>
      </c>
      <c r="E171" s="192" t="s">
        <v>238</v>
      </c>
      <c r="F171" s="193" t="s">
        <v>239</v>
      </c>
      <c r="G171" s="194" t="s">
        <v>210</v>
      </c>
      <c r="H171" s="195">
        <v>63.485999999999997</v>
      </c>
      <c r="I171" s="196"/>
      <c r="J171" s="197">
        <f>ROUND(I171*H171,2)</f>
        <v>0</v>
      </c>
      <c r="K171" s="193" t="s">
        <v>135</v>
      </c>
      <c r="L171" s="60"/>
      <c r="M171" s="198" t="s">
        <v>21</v>
      </c>
      <c r="N171" s="199" t="s">
        <v>43</v>
      </c>
      <c r="O171" s="41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3" t="s">
        <v>136</v>
      </c>
      <c r="AT171" s="23" t="s">
        <v>131</v>
      </c>
      <c r="AU171" s="23" t="s">
        <v>80</v>
      </c>
      <c r="AY171" s="23" t="s">
        <v>129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23" t="s">
        <v>80</v>
      </c>
      <c r="BK171" s="202">
        <f>ROUND(I171*H171,2)</f>
        <v>0</v>
      </c>
      <c r="BL171" s="23" t="s">
        <v>136</v>
      </c>
      <c r="BM171" s="23" t="s">
        <v>778</v>
      </c>
    </row>
    <row r="172" spans="2:65" s="11" customFormat="1" ht="13.5">
      <c r="B172" s="203"/>
      <c r="C172" s="204"/>
      <c r="D172" s="205" t="s">
        <v>138</v>
      </c>
      <c r="E172" s="206" t="s">
        <v>21</v>
      </c>
      <c r="F172" s="207" t="s">
        <v>241</v>
      </c>
      <c r="G172" s="204"/>
      <c r="H172" s="206" t="s">
        <v>21</v>
      </c>
      <c r="I172" s="208"/>
      <c r="J172" s="204"/>
      <c r="K172" s="204"/>
      <c r="L172" s="209"/>
      <c r="M172" s="210"/>
      <c r="N172" s="211"/>
      <c r="O172" s="211"/>
      <c r="P172" s="211"/>
      <c r="Q172" s="211"/>
      <c r="R172" s="211"/>
      <c r="S172" s="211"/>
      <c r="T172" s="212"/>
      <c r="AT172" s="213" t="s">
        <v>138</v>
      </c>
      <c r="AU172" s="213" t="s">
        <v>80</v>
      </c>
      <c r="AV172" s="11" t="s">
        <v>80</v>
      </c>
      <c r="AW172" s="11" t="s">
        <v>36</v>
      </c>
      <c r="AX172" s="11" t="s">
        <v>72</v>
      </c>
      <c r="AY172" s="213" t="s">
        <v>129</v>
      </c>
    </row>
    <row r="173" spans="2:65" s="12" customFormat="1" ht="13.5">
      <c r="B173" s="214"/>
      <c r="C173" s="215"/>
      <c r="D173" s="205" t="s">
        <v>138</v>
      </c>
      <c r="E173" s="216" t="s">
        <v>21</v>
      </c>
      <c r="F173" s="217" t="s">
        <v>779</v>
      </c>
      <c r="G173" s="215"/>
      <c r="H173" s="218">
        <v>41.1</v>
      </c>
      <c r="I173" s="219"/>
      <c r="J173" s="215"/>
      <c r="K173" s="215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138</v>
      </c>
      <c r="AU173" s="224" t="s">
        <v>80</v>
      </c>
      <c r="AV173" s="12" t="s">
        <v>82</v>
      </c>
      <c r="AW173" s="12" t="s">
        <v>36</v>
      </c>
      <c r="AX173" s="12" t="s">
        <v>72</v>
      </c>
      <c r="AY173" s="224" t="s">
        <v>129</v>
      </c>
    </row>
    <row r="174" spans="2:65" s="11" customFormat="1" ht="13.5">
      <c r="B174" s="203"/>
      <c r="C174" s="204"/>
      <c r="D174" s="205" t="s">
        <v>138</v>
      </c>
      <c r="E174" s="206" t="s">
        <v>21</v>
      </c>
      <c r="F174" s="207" t="s">
        <v>243</v>
      </c>
      <c r="G174" s="204"/>
      <c r="H174" s="206" t="s">
        <v>21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138</v>
      </c>
      <c r="AU174" s="213" t="s">
        <v>80</v>
      </c>
      <c r="AV174" s="11" t="s">
        <v>80</v>
      </c>
      <c r="AW174" s="11" t="s">
        <v>36</v>
      </c>
      <c r="AX174" s="11" t="s">
        <v>72</v>
      </c>
      <c r="AY174" s="213" t="s">
        <v>129</v>
      </c>
    </row>
    <row r="175" spans="2:65" s="12" customFormat="1" ht="13.5">
      <c r="B175" s="214"/>
      <c r="C175" s="215"/>
      <c r="D175" s="205" t="s">
        <v>138</v>
      </c>
      <c r="E175" s="216" t="s">
        <v>21</v>
      </c>
      <c r="F175" s="217" t="s">
        <v>780</v>
      </c>
      <c r="G175" s="215"/>
      <c r="H175" s="218">
        <v>56.29</v>
      </c>
      <c r="I175" s="219"/>
      <c r="J175" s="215"/>
      <c r="K175" s="215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138</v>
      </c>
      <c r="AU175" s="224" t="s">
        <v>80</v>
      </c>
      <c r="AV175" s="12" t="s">
        <v>82</v>
      </c>
      <c r="AW175" s="12" t="s">
        <v>36</v>
      </c>
      <c r="AX175" s="12" t="s">
        <v>72</v>
      </c>
      <c r="AY175" s="224" t="s">
        <v>129</v>
      </c>
    </row>
    <row r="176" spans="2:65" s="11" customFormat="1" ht="13.5">
      <c r="B176" s="203"/>
      <c r="C176" s="204"/>
      <c r="D176" s="205" t="s">
        <v>138</v>
      </c>
      <c r="E176" s="206" t="s">
        <v>21</v>
      </c>
      <c r="F176" s="207" t="s">
        <v>245</v>
      </c>
      <c r="G176" s="204"/>
      <c r="H176" s="206" t="s">
        <v>21</v>
      </c>
      <c r="I176" s="208"/>
      <c r="J176" s="204"/>
      <c r="K176" s="204"/>
      <c r="L176" s="209"/>
      <c r="M176" s="210"/>
      <c r="N176" s="211"/>
      <c r="O176" s="211"/>
      <c r="P176" s="211"/>
      <c r="Q176" s="211"/>
      <c r="R176" s="211"/>
      <c r="S176" s="211"/>
      <c r="T176" s="212"/>
      <c r="AT176" s="213" t="s">
        <v>138</v>
      </c>
      <c r="AU176" s="213" t="s">
        <v>80</v>
      </c>
      <c r="AV176" s="11" t="s">
        <v>80</v>
      </c>
      <c r="AW176" s="11" t="s">
        <v>36</v>
      </c>
      <c r="AX176" s="11" t="s">
        <v>72</v>
      </c>
      <c r="AY176" s="213" t="s">
        <v>129</v>
      </c>
    </row>
    <row r="177" spans="2:65" s="12" customFormat="1" ht="13.5">
      <c r="B177" s="214"/>
      <c r="C177" s="215"/>
      <c r="D177" s="205" t="s">
        <v>138</v>
      </c>
      <c r="E177" s="216" t="s">
        <v>21</v>
      </c>
      <c r="F177" s="217" t="s">
        <v>781</v>
      </c>
      <c r="G177" s="215"/>
      <c r="H177" s="218">
        <v>-33.904000000000003</v>
      </c>
      <c r="I177" s="219"/>
      <c r="J177" s="215"/>
      <c r="K177" s="215"/>
      <c r="L177" s="220"/>
      <c r="M177" s="221"/>
      <c r="N177" s="222"/>
      <c r="O177" s="222"/>
      <c r="P177" s="222"/>
      <c r="Q177" s="222"/>
      <c r="R177" s="222"/>
      <c r="S177" s="222"/>
      <c r="T177" s="223"/>
      <c r="AT177" s="224" t="s">
        <v>138</v>
      </c>
      <c r="AU177" s="224" t="s">
        <v>80</v>
      </c>
      <c r="AV177" s="12" t="s">
        <v>82</v>
      </c>
      <c r="AW177" s="12" t="s">
        <v>36</v>
      </c>
      <c r="AX177" s="12" t="s">
        <v>72</v>
      </c>
      <c r="AY177" s="224" t="s">
        <v>129</v>
      </c>
    </row>
    <row r="178" spans="2:65" s="13" customFormat="1" ht="13.5">
      <c r="B178" s="225"/>
      <c r="C178" s="226"/>
      <c r="D178" s="205" t="s">
        <v>138</v>
      </c>
      <c r="E178" s="227" t="s">
        <v>21</v>
      </c>
      <c r="F178" s="228" t="s">
        <v>155</v>
      </c>
      <c r="G178" s="226"/>
      <c r="H178" s="229">
        <v>63.485999999999997</v>
      </c>
      <c r="I178" s="230"/>
      <c r="J178" s="226"/>
      <c r="K178" s="226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138</v>
      </c>
      <c r="AU178" s="235" t="s">
        <v>80</v>
      </c>
      <c r="AV178" s="13" t="s">
        <v>136</v>
      </c>
      <c r="AW178" s="13" t="s">
        <v>36</v>
      </c>
      <c r="AX178" s="13" t="s">
        <v>80</v>
      </c>
      <c r="AY178" s="235" t="s">
        <v>129</v>
      </c>
    </row>
    <row r="179" spans="2:65" s="1" customFormat="1" ht="25.5" customHeight="1">
      <c r="B179" s="40"/>
      <c r="C179" s="191" t="s">
        <v>9</v>
      </c>
      <c r="D179" s="191" t="s">
        <v>131</v>
      </c>
      <c r="E179" s="192" t="s">
        <v>248</v>
      </c>
      <c r="F179" s="193" t="s">
        <v>249</v>
      </c>
      <c r="G179" s="194" t="s">
        <v>210</v>
      </c>
      <c r="H179" s="195">
        <v>634.86</v>
      </c>
      <c r="I179" s="196"/>
      <c r="J179" s="197">
        <f>ROUND(I179*H179,2)</f>
        <v>0</v>
      </c>
      <c r="K179" s="193" t="s">
        <v>135</v>
      </c>
      <c r="L179" s="60"/>
      <c r="M179" s="198" t="s">
        <v>21</v>
      </c>
      <c r="N179" s="199" t="s">
        <v>43</v>
      </c>
      <c r="O179" s="41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3" t="s">
        <v>136</v>
      </c>
      <c r="AT179" s="23" t="s">
        <v>131</v>
      </c>
      <c r="AU179" s="23" t="s">
        <v>80</v>
      </c>
      <c r="AY179" s="23" t="s">
        <v>129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23" t="s">
        <v>80</v>
      </c>
      <c r="BK179" s="202">
        <f>ROUND(I179*H179,2)</f>
        <v>0</v>
      </c>
      <c r="BL179" s="23" t="s">
        <v>136</v>
      </c>
      <c r="BM179" s="23" t="s">
        <v>782</v>
      </c>
    </row>
    <row r="180" spans="2:65" s="12" customFormat="1" ht="13.5">
      <c r="B180" s="214"/>
      <c r="C180" s="215"/>
      <c r="D180" s="205" t="s">
        <v>138</v>
      </c>
      <c r="E180" s="216" t="s">
        <v>21</v>
      </c>
      <c r="F180" s="217" t="s">
        <v>783</v>
      </c>
      <c r="G180" s="215"/>
      <c r="H180" s="218">
        <v>634.86</v>
      </c>
      <c r="I180" s="219"/>
      <c r="J180" s="215"/>
      <c r="K180" s="215"/>
      <c r="L180" s="220"/>
      <c r="M180" s="221"/>
      <c r="N180" s="222"/>
      <c r="O180" s="222"/>
      <c r="P180" s="222"/>
      <c r="Q180" s="222"/>
      <c r="R180" s="222"/>
      <c r="S180" s="222"/>
      <c r="T180" s="223"/>
      <c r="AT180" s="224" t="s">
        <v>138</v>
      </c>
      <c r="AU180" s="224" t="s">
        <v>80</v>
      </c>
      <c r="AV180" s="12" t="s">
        <v>82</v>
      </c>
      <c r="AW180" s="12" t="s">
        <v>36</v>
      </c>
      <c r="AX180" s="12" t="s">
        <v>80</v>
      </c>
      <c r="AY180" s="224" t="s">
        <v>129</v>
      </c>
    </row>
    <row r="181" spans="2:65" s="1" customFormat="1" ht="16.5" customHeight="1">
      <c r="B181" s="40"/>
      <c r="C181" s="191" t="s">
        <v>262</v>
      </c>
      <c r="D181" s="191" t="s">
        <v>131</v>
      </c>
      <c r="E181" s="192" t="s">
        <v>253</v>
      </c>
      <c r="F181" s="193" t="s">
        <v>254</v>
      </c>
      <c r="G181" s="194" t="s">
        <v>210</v>
      </c>
      <c r="H181" s="195">
        <v>97.39</v>
      </c>
      <c r="I181" s="196"/>
      <c r="J181" s="197">
        <f>ROUND(I181*H181,2)</f>
        <v>0</v>
      </c>
      <c r="K181" s="193" t="s">
        <v>135</v>
      </c>
      <c r="L181" s="60"/>
      <c r="M181" s="198" t="s">
        <v>21</v>
      </c>
      <c r="N181" s="199" t="s">
        <v>43</v>
      </c>
      <c r="O181" s="41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AR181" s="23" t="s">
        <v>136</v>
      </c>
      <c r="AT181" s="23" t="s">
        <v>131</v>
      </c>
      <c r="AU181" s="23" t="s">
        <v>80</v>
      </c>
      <c r="AY181" s="23" t="s">
        <v>129</v>
      </c>
      <c r="BE181" s="202">
        <f>IF(N181="základní",J181,0)</f>
        <v>0</v>
      </c>
      <c r="BF181" s="202">
        <f>IF(N181="snížená",J181,0)</f>
        <v>0</v>
      </c>
      <c r="BG181" s="202">
        <f>IF(N181="zákl. přenesená",J181,0)</f>
        <v>0</v>
      </c>
      <c r="BH181" s="202">
        <f>IF(N181="sníž. přenesená",J181,0)</f>
        <v>0</v>
      </c>
      <c r="BI181" s="202">
        <f>IF(N181="nulová",J181,0)</f>
        <v>0</v>
      </c>
      <c r="BJ181" s="23" t="s">
        <v>80</v>
      </c>
      <c r="BK181" s="202">
        <f>ROUND(I181*H181,2)</f>
        <v>0</v>
      </c>
      <c r="BL181" s="23" t="s">
        <v>136</v>
      </c>
      <c r="BM181" s="23" t="s">
        <v>784</v>
      </c>
    </row>
    <row r="182" spans="2:65" s="12" customFormat="1" ht="13.5">
      <c r="B182" s="214"/>
      <c r="C182" s="215"/>
      <c r="D182" s="205" t="s">
        <v>138</v>
      </c>
      <c r="E182" s="216" t="s">
        <v>21</v>
      </c>
      <c r="F182" s="217" t="s">
        <v>785</v>
      </c>
      <c r="G182" s="215"/>
      <c r="H182" s="218">
        <v>97.39</v>
      </c>
      <c r="I182" s="219"/>
      <c r="J182" s="215"/>
      <c r="K182" s="215"/>
      <c r="L182" s="220"/>
      <c r="M182" s="221"/>
      <c r="N182" s="222"/>
      <c r="O182" s="222"/>
      <c r="P182" s="222"/>
      <c r="Q182" s="222"/>
      <c r="R182" s="222"/>
      <c r="S182" s="222"/>
      <c r="T182" s="223"/>
      <c r="AT182" s="224" t="s">
        <v>138</v>
      </c>
      <c r="AU182" s="224" t="s">
        <v>80</v>
      </c>
      <c r="AV182" s="12" t="s">
        <v>82</v>
      </c>
      <c r="AW182" s="12" t="s">
        <v>36</v>
      </c>
      <c r="AX182" s="12" t="s">
        <v>80</v>
      </c>
      <c r="AY182" s="224" t="s">
        <v>129</v>
      </c>
    </row>
    <row r="183" spans="2:65" s="1" customFormat="1" ht="16.5" customHeight="1">
      <c r="B183" s="40"/>
      <c r="C183" s="191" t="s">
        <v>269</v>
      </c>
      <c r="D183" s="191" t="s">
        <v>131</v>
      </c>
      <c r="E183" s="192" t="s">
        <v>257</v>
      </c>
      <c r="F183" s="193" t="s">
        <v>258</v>
      </c>
      <c r="G183" s="194" t="s">
        <v>259</v>
      </c>
      <c r="H183" s="195">
        <v>114.27500000000001</v>
      </c>
      <c r="I183" s="196"/>
      <c r="J183" s="197">
        <f>ROUND(I183*H183,2)</f>
        <v>0</v>
      </c>
      <c r="K183" s="193" t="s">
        <v>135</v>
      </c>
      <c r="L183" s="60"/>
      <c r="M183" s="198" t="s">
        <v>21</v>
      </c>
      <c r="N183" s="199" t="s">
        <v>43</v>
      </c>
      <c r="O183" s="41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3" t="s">
        <v>136</v>
      </c>
      <c r="AT183" s="23" t="s">
        <v>131</v>
      </c>
      <c r="AU183" s="23" t="s">
        <v>80</v>
      </c>
      <c r="AY183" s="23" t="s">
        <v>129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3" t="s">
        <v>80</v>
      </c>
      <c r="BK183" s="202">
        <f>ROUND(I183*H183,2)</f>
        <v>0</v>
      </c>
      <c r="BL183" s="23" t="s">
        <v>136</v>
      </c>
      <c r="BM183" s="23" t="s">
        <v>786</v>
      </c>
    </row>
    <row r="184" spans="2:65" s="12" customFormat="1" ht="13.5">
      <c r="B184" s="214"/>
      <c r="C184" s="215"/>
      <c r="D184" s="205" t="s">
        <v>138</v>
      </c>
      <c r="E184" s="216" t="s">
        <v>21</v>
      </c>
      <c r="F184" s="217" t="s">
        <v>787</v>
      </c>
      <c r="G184" s="215"/>
      <c r="H184" s="218">
        <v>114.27500000000001</v>
      </c>
      <c r="I184" s="219"/>
      <c r="J184" s="215"/>
      <c r="K184" s="215"/>
      <c r="L184" s="220"/>
      <c r="M184" s="221"/>
      <c r="N184" s="222"/>
      <c r="O184" s="222"/>
      <c r="P184" s="222"/>
      <c r="Q184" s="222"/>
      <c r="R184" s="222"/>
      <c r="S184" s="222"/>
      <c r="T184" s="223"/>
      <c r="AT184" s="224" t="s">
        <v>138</v>
      </c>
      <c r="AU184" s="224" t="s">
        <v>80</v>
      </c>
      <c r="AV184" s="12" t="s">
        <v>82</v>
      </c>
      <c r="AW184" s="12" t="s">
        <v>36</v>
      </c>
      <c r="AX184" s="12" t="s">
        <v>80</v>
      </c>
      <c r="AY184" s="224" t="s">
        <v>129</v>
      </c>
    </row>
    <row r="185" spans="2:65" s="1" customFormat="1" ht="16.5" customHeight="1">
      <c r="B185" s="40"/>
      <c r="C185" s="191" t="s">
        <v>274</v>
      </c>
      <c r="D185" s="191" t="s">
        <v>131</v>
      </c>
      <c r="E185" s="192" t="s">
        <v>263</v>
      </c>
      <c r="F185" s="193" t="s">
        <v>264</v>
      </c>
      <c r="G185" s="194" t="s">
        <v>210</v>
      </c>
      <c r="H185" s="195">
        <v>21.904</v>
      </c>
      <c r="I185" s="196"/>
      <c r="J185" s="197">
        <f>ROUND(I185*H185,2)</f>
        <v>0</v>
      </c>
      <c r="K185" s="193" t="s">
        <v>135</v>
      </c>
      <c r="L185" s="60"/>
      <c r="M185" s="198" t="s">
        <v>21</v>
      </c>
      <c r="N185" s="199" t="s">
        <v>43</v>
      </c>
      <c r="O185" s="41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AR185" s="23" t="s">
        <v>136</v>
      </c>
      <c r="AT185" s="23" t="s">
        <v>131</v>
      </c>
      <c r="AU185" s="23" t="s">
        <v>80</v>
      </c>
      <c r="AY185" s="23" t="s">
        <v>129</v>
      </c>
      <c r="BE185" s="202">
        <f>IF(N185="základní",J185,0)</f>
        <v>0</v>
      </c>
      <c r="BF185" s="202">
        <f>IF(N185="snížená",J185,0)</f>
        <v>0</v>
      </c>
      <c r="BG185" s="202">
        <f>IF(N185="zákl. přenesená",J185,0)</f>
        <v>0</v>
      </c>
      <c r="BH185" s="202">
        <f>IF(N185="sníž. přenesená",J185,0)</f>
        <v>0</v>
      </c>
      <c r="BI185" s="202">
        <f>IF(N185="nulová",J185,0)</f>
        <v>0</v>
      </c>
      <c r="BJ185" s="23" t="s">
        <v>80</v>
      </c>
      <c r="BK185" s="202">
        <f>ROUND(I185*H185,2)</f>
        <v>0</v>
      </c>
      <c r="BL185" s="23" t="s">
        <v>136</v>
      </c>
      <c r="BM185" s="23" t="s">
        <v>788</v>
      </c>
    </row>
    <row r="186" spans="2:65" s="11" customFormat="1" ht="13.5">
      <c r="B186" s="203"/>
      <c r="C186" s="204"/>
      <c r="D186" s="205" t="s">
        <v>138</v>
      </c>
      <c r="E186" s="206" t="s">
        <v>21</v>
      </c>
      <c r="F186" s="207" t="s">
        <v>769</v>
      </c>
      <c r="G186" s="204"/>
      <c r="H186" s="206" t="s">
        <v>21</v>
      </c>
      <c r="I186" s="208"/>
      <c r="J186" s="204"/>
      <c r="K186" s="204"/>
      <c r="L186" s="209"/>
      <c r="M186" s="210"/>
      <c r="N186" s="211"/>
      <c r="O186" s="211"/>
      <c r="P186" s="211"/>
      <c r="Q186" s="211"/>
      <c r="R186" s="211"/>
      <c r="S186" s="211"/>
      <c r="T186" s="212"/>
      <c r="AT186" s="213" t="s">
        <v>138</v>
      </c>
      <c r="AU186" s="213" t="s">
        <v>80</v>
      </c>
      <c r="AV186" s="11" t="s">
        <v>80</v>
      </c>
      <c r="AW186" s="11" t="s">
        <v>36</v>
      </c>
      <c r="AX186" s="11" t="s">
        <v>72</v>
      </c>
      <c r="AY186" s="213" t="s">
        <v>129</v>
      </c>
    </row>
    <row r="187" spans="2:65" s="12" customFormat="1" ht="13.5">
      <c r="B187" s="214"/>
      <c r="C187" s="215"/>
      <c r="D187" s="205" t="s">
        <v>138</v>
      </c>
      <c r="E187" s="216" t="s">
        <v>21</v>
      </c>
      <c r="F187" s="217" t="s">
        <v>789</v>
      </c>
      <c r="G187" s="215"/>
      <c r="H187" s="218">
        <v>17.149999999999999</v>
      </c>
      <c r="I187" s="219"/>
      <c r="J187" s="215"/>
      <c r="K187" s="215"/>
      <c r="L187" s="220"/>
      <c r="M187" s="221"/>
      <c r="N187" s="222"/>
      <c r="O187" s="222"/>
      <c r="P187" s="222"/>
      <c r="Q187" s="222"/>
      <c r="R187" s="222"/>
      <c r="S187" s="222"/>
      <c r="T187" s="223"/>
      <c r="AT187" s="224" t="s">
        <v>138</v>
      </c>
      <c r="AU187" s="224" t="s">
        <v>80</v>
      </c>
      <c r="AV187" s="12" t="s">
        <v>82</v>
      </c>
      <c r="AW187" s="12" t="s">
        <v>36</v>
      </c>
      <c r="AX187" s="12" t="s">
        <v>72</v>
      </c>
      <c r="AY187" s="224" t="s">
        <v>129</v>
      </c>
    </row>
    <row r="188" spans="2:65" s="11" customFormat="1" ht="13.5">
      <c r="B188" s="203"/>
      <c r="C188" s="204"/>
      <c r="D188" s="205" t="s">
        <v>138</v>
      </c>
      <c r="E188" s="206" t="s">
        <v>21</v>
      </c>
      <c r="F188" s="207" t="s">
        <v>267</v>
      </c>
      <c r="G188" s="204"/>
      <c r="H188" s="206" t="s">
        <v>21</v>
      </c>
      <c r="I188" s="208"/>
      <c r="J188" s="204"/>
      <c r="K188" s="204"/>
      <c r="L188" s="209"/>
      <c r="M188" s="210"/>
      <c r="N188" s="211"/>
      <c r="O188" s="211"/>
      <c r="P188" s="211"/>
      <c r="Q188" s="211"/>
      <c r="R188" s="211"/>
      <c r="S188" s="211"/>
      <c r="T188" s="212"/>
      <c r="AT188" s="213" t="s">
        <v>138</v>
      </c>
      <c r="AU188" s="213" t="s">
        <v>80</v>
      </c>
      <c r="AV188" s="11" t="s">
        <v>80</v>
      </c>
      <c r="AW188" s="11" t="s">
        <v>36</v>
      </c>
      <c r="AX188" s="11" t="s">
        <v>72</v>
      </c>
      <c r="AY188" s="213" t="s">
        <v>129</v>
      </c>
    </row>
    <row r="189" spans="2:65" s="12" customFormat="1" ht="13.5">
      <c r="B189" s="214"/>
      <c r="C189" s="215"/>
      <c r="D189" s="205" t="s">
        <v>138</v>
      </c>
      <c r="E189" s="216" t="s">
        <v>21</v>
      </c>
      <c r="F189" s="217" t="s">
        <v>790</v>
      </c>
      <c r="G189" s="215"/>
      <c r="H189" s="218">
        <v>4.7539999999999996</v>
      </c>
      <c r="I189" s="219"/>
      <c r="J189" s="215"/>
      <c r="K189" s="215"/>
      <c r="L189" s="220"/>
      <c r="M189" s="221"/>
      <c r="N189" s="222"/>
      <c r="O189" s="222"/>
      <c r="P189" s="222"/>
      <c r="Q189" s="222"/>
      <c r="R189" s="222"/>
      <c r="S189" s="222"/>
      <c r="T189" s="223"/>
      <c r="AT189" s="224" t="s">
        <v>138</v>
      </c>
      <c r="AU189" s="224" t="s">
        <v>80</v>
      </c>
      <c r="AV189" s="12" t="s">
        <v>82</v>
      </c>
      <c r="AW189" s="12" t="s">
        <v>36</v>
      </c>
      <c r="AX189" s="12" t="s">
        <v>72</v>
      </c>
      <c r="AY189" s="224" t="s">
        <v>129</v>
      </c>
    </row>
    <row r="190" spans="2:65" s="13" customFormat="1" ht="13.5">
      <c r="B190" s="225"/>
      <c r="C190" s="226"/>
      <c r="D190" s="205" t="s">
        <v>138</v>
      </c>
      <c r="E190" s="227" t="s">
        <v>21</v>
      </c>
      <c r="F190" s="228" t="s">
        <v>155</v>
      </c>
      <c r="G190" s="226"/>
      <c r="H190" s="229">
        <v>21.904</v>
      </c>
      <c r="I190" s="230"/>
      <c r="J190" s="226"/>
      <c r="K190" s="226"/>
      <c r="L190" s="231"/>
      <c r="M190" s="232"/>
      <c r="N190" s="233"/>
      <c r="O190" s="233"/>
      <c r="P190" s="233"/>
      <c r="Q190" s="233"/>
      <c r="R190" s="233"/>
      <c r="S190" s="233"/>
      <c r="T190" s="234"/>
      <c r="AT190" s="235" t="s">
        <v>138</v>
      </c>
      <c r="AU190" s="235" t="s">
        <v>80</v>
      </c>
      <c r="AV190" s="13" t="s">
        <v>136</v>
      </c>
      <c r="AW190" s="13" t="s">
        <v>36</v>
      </c>
      <c r="AX190" s="13" t="s">
        <v>80</v>
      </c>
      <c r="AY190" s="235" t="s">
        <v>129</v>
      </c>
    </row>
    <row r="191" spans="2:65" s="1" customFormat="1" ht="25.5" customHeight="1">
      <c r="B191" s="40"/>
      <c r="C191" s="191" t="s">
        <v>278</v>
      </c>
      <c r="D191" s="191" t="s">
        <v>131</v>
      </c>
      <c r="E191" s="192" t="s">
        <v>270</v>
      </c>
      <c r="F191" s="193" t="s">
        <v>271</v>
      </c>
      <c r="G191" s="194" t="s">
        <v>134</v>
      </c>
      <c r="H191" s="195">
        <v>80</v>
      </c>
      <c r="I191" s="196"/>
      <c r="J191" s="197">
        <f>ROUND(I191*H191,2)</f>
        <v>0</v>
      </c>
      <c r="K191" s="193" t="s">
        <v>135</v>
      </c>
      <c r="L191" s="60"/>
      <c r="M191" s="198" t="s">
        <v>21</v>
      </c>
      <c r="N191" s="199" t="s">
        <v>43</v>
      </c>
      <c r="O191" s="41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3" t="s">
        <v>136</v>
      </c>
      <c r="AT191" s="23" t="s">
        <v>131</v>
      </c>
      <c r="AU191" s="23" t="s">
        <v>80</v>
      </c>
      <c r="AY191" s="23" t="s">
        <v>129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23" t="s">
        <v>80</v>
      </c>
      <c r="BK191" s="202">
        <f>ROUND(I191*H191,2)</f>
        <v>0</v>
      </c>
      <c r="BL191" s="23" t="s">
        <v>136</v>
      </c>
      <c r="BM191" s="23" t="s">
        <v>791</v>
      </c>
    </row>
    <row r="192" spans="2:65" s="11" customFormat="1" ht="13.5">
      <c r="B192" s="203"/>
      <c r="C192" s="204"/>
      <c r="D192" s="205" t="s">
        <v>138</v>
      </c>
      <c r="E192" s="206" t="s">
        <v>21</v>
      </c>
      <c r="F192" s="207" t="s">
        <v>737</v>
      </c>
      <c r="G192" s="204"/>
      <c r="H192" s="206" t="s">
        <v>21</v>
      </c>
      <c r="I192" s="208"/>
      <c r="J192" s="204"/>
      <c r="K192" s="204"/>
      <c r="L192" s="209"/>
      <c r="M192" s="210"/>
      <c r="N192" s="211"/>
      <c r="O192" s="211"/>
      <c r="P192" s="211"/>
      <c r="Q192" s="211"/>
      <c r="R192" s="211"/>
      <c r="S192" s="211"/>
      <c r="T192" s="212"/>
      <c r="AT192" s="213" t="s">
        <v>138</v>
      </c>
      <c r="AU192" s="213" t="s">
        <v>80</v>
      </c>
      <c r="AV192" s="11" t="s">
        <v>80</v>
      </c>
      <c r="AW192" s="11" t="s">
        <v>36</v>
      </c>
      <c r="AX192" s="11" t="s">
        <v>72</v>
      </c>
      <c r="AY192" s="213" t="s">
        <v>129</v>
      </c>
    </row>
    <row r="193" spans="2:65" s="12" customFormat="1" ht="13.5">
      <c r="B193" s="214"/>
      <c r="C193" s="215"/>
      <c r="D193" s="205" t="s">
        <v>138</v>
      </c>
      <c r="E193" s="216" t="s">
        <v>21</v>
      </c>
      <c r="F193" s="217" t="s">
        <v>578</v>
      </c>
      <c r="G193" s="215"/>
      <c r="H193" s="218">
        <v>80</v>
      </c>
      <c r="I193" s="219"/>
      <c r="J193" s="215"/>
      <c r="K193" s="215"/>
      <c r="L193" s="220"/>
      <c r="M193" s="221"/>
      <c r="N193" s="222"/>
      <c r="O193" s="222"/>
      <c r="P193" s="222"/>
      <c r="Q193" s="222"/>
      <c r="R193" s="222"/>
      <c r="S193" s="222"/>
      <c r="T193" s="223"/>
      <c r="AT193" s="224" t="s">
        <v>138</v>
      </c>
      <c r="AU193" s="224" t="s">
        <v>80</v>
      </c>
      <c r="AV193" s="12" t="s">
        <v>82</v>
      </c>
      <c r="AW193" s="12" t="s">
        <v>36</v>
      </c>
      <c r="AX193" s="12" t="s">
        <v>72</v>
      </c>
      <c r="AY193" s="224" t="s">
        <v>129</v>
      </c>
    </row>
    <row r="194" spans="2:65" s="1" customFormat="1" ht="25.5" customHeight="1">
      <c r="B194" s="40"/>
      <c r="C194" s="191" t="s">
        <v>286</v>
      </c>
      <c r="D194" s="191" t="s">
        <v>131</v>
      </c>
      <c r="E194" s="192" t="s">
        <v>275</v>
      </c>
      <c r="F194" s="193" t="s">
        <v>276</v>
      </c>
      <c r="G194" s="194" t="s">
        <v>134</v>
      </c>
      <c r="H194" s="195">
        <v>80</v>
      </c>
      <c r="I194" s="196"/>
      <c r="J194" s="197">
        <f>ROUND(I194*H194,2)</f>
        <v>0</v>
      </c>
      <c r="K194" s="193" t="s">
        <v>135</v>
      </c>
      <c r="L194" s="60"/>
      <c r="M194" s="198" t="s">
        <v>21</v>
      </c>
      <c r="N194" s="199" t="s">
        <v>43</v>
      </c>
      <c r="O194" s="41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3" t="s">
        <v>136</v>
      </c>
      <c r="AT194" s="23" t="s">
        <v>131</v>
      </c>
      <c r="AU194" s="23" t="s">
        <v>80</v>
      </c>
      <c r="AY194" s="23" t="s">
        <v>129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3" t="s">
        <v>80</v>
      </c>
      <c r="BK194" s="202">
        <f>ROUND(I194*H194,2)</f>
        <v>0</v>
      </c>
      <c r="BL194" s="23" t="s">
        <v>136</v>
      </c>
      <c r="BM194" s="23" t="s">
        <v>792</v>
      </c>
    </row>
    <row r="195" spans="2:65" s="11" customFormat="1" ht="13.5">
      <c r="B195" s="203"/>
      <c r="C195" s="204"/>
      <c r="D195" s="205" t="s">
        <v>138</v>
      </c>
      <c r="E195" s="206" t="s">
        <v>21</v>
      </c>
      <c r="F195" s="207" t="s">
        <v>737</v>
      </c>
      <c r="G195" s="204"/>
      <c r="H195" s="206" t="s">
        <v>21</v>
      </c>
      <c r="I195" s="208"/>
      <c r="J195" s="204"/>
      <c r="K195" s="204"/>
      <c r="L195" s="209"/>
      <c r="M195" s="210"/>
      <c r="N195" s="211"/>
      <c r="O195" s="211"/>
      <c r="P195" s="211"/>
      <c r="Q195" s="211"/>
      <c r="R195" s="211"/>
      <c r="S195" s="211"/>
      <c r="T195" s="212"/>
      <c r="AT195" s="213" t="s">
        <v>138</v>
      </c>
      <c r="AU195" s="213" t="s">
        <v>80</v>
      </c>
      <c r="AV195" s="11" t="s">
        <v>80</v>
      </c>
      <c r="AW195" s="11" t="s">
        <v>36</v>
      </c>
      <c r="AX195" s="11" t="s">
        <v>72</v>
      </c>
      <c r="AY195" s="213" t="s">
        <v>129</v>
      </c>
    </row>
    <row r="196" spans="2:65" s="12" customFormat="1" ht="13.5">
      <c r="B196" s="214"/>
      <c r="C196" s="215"/>
      <c r="D196" s="205" t="s">
        <v>138</v>
      </c>
      <c r="E196" s="216" t="s">
        <v>21</v>
      </c>
      <c r="F196" s="217" t="s">
        <v>578</v>
      </c>
      <c r="G196" s="215"/>
      <c r="H196" s="218">
        <v>80</v>
      </c>
      <c r="I196" s="219"/>
      <c r="J196" s="215"/>
      <c r="K196" s="215"/>
      <c r="L196" s="220"/>
      <c r="M196" s="221"/>
      <c r="N196" s="222"/>
      <c r="O196" s="222"/>
      <c r="P196" s="222"/>
      <c r="Q196" s="222"/>
      <c r="R196" s="222"/>
      <c r="S196" s="222"/>
      <c r="T196" s="223"/>
      <c r="AT196" s="224" t="s">
        <v>138</v>
      </c>
      <c r="AU196" s="224" t="s">
        <v>80</v>
      </c>
      <c r="AV196" s="12" t="s">
        <v>82</v>
      </c>
      <c r="AW196" s="12" t="s">
        <v>36</v>
      </c>
      <c r="AX196" s="12" t="s">
        <v>80</v>
      </c>
      <c r="AY196" s="224" t="s">
        <v>129</v>
      </c>
    </row>
    <row r="197" spans="2:65" s="1" customFormat="1" ht="16.5" customHeight="1">
      <c r="B197" s="40"/>
      <c r="C197" s="236" t="s">
        <v>291</v>
      </c>
      <c r="D197" s="236" t="s">
        <v>279</v>
      </c>
      <c r="E197" s="237" t="s">
        <v>280</v>
      </c>
      <c r="F197" s="238" t="s">
        <v>281</v>
      </c>
      <c r="G197" s="239" t="s">
        <v>282</v>
      </c>
      <c r="H197" s="240">
        <v>2.472</v>
      </c>
      <c r="I197" s="241"/>
      <c r="J197" s="242">
        <f>ROUND(I197*H197,2)</f>
        <v>0</v>
      </c>
      <c r="K197" s="238" t="s">
        <v>135</v>
      </c>
      <c r="L197" s="243"/>
      <c r="M197" s="244" t="s">
        <v>21</v>
      </c>
      <c r="N197" s="245" t="s">
        <v>43</v>
      </c>
      <c r="O197" s="41"/>
      <c r="P197" s="200">
        <f>O197*H197</f>
        <v>0</v>
      </c>
      <c r="Q197" s="200">
        <v>1E-3</v>
      </c>
      <c r="R197" s="200">
        <f>Q197*H197</f>
        <v>2.4720000000000002E-3</v>
      </c>
      <c r="S197" s="200">
        <v>0</v>
      </c>
      <c r="T197" s="201">
        <f>S197*H197</f>
        <v>0</v>
      </c>
      <c r="AR197" s="23" t="s">
        <v>173</v>
      </c>
      <c r="AT197" s="23" t="s">
        <v>279</v>
      </c>
      <c r="AU197" s="23" t="s">
        <v>80</v>
      </c>
      <c r="AY197" s="23" t="s">
        <v>129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23" t="s">
        <v>80</v>
      </c>
      <c r="BK197" s="202">
        <f>ROUND(I197*H197,2)</f>
        <v>0</v>
      </c>
      <c r="BL197" s="23" t="s">
        <v>136</v>
      </c>
      <c r="BM197" s="23" t="s">
        <v>793</v>
      </c>
    </row>
    <row r="198" spans="2:65" s="11" customFormat="1" ht="13.5">
      <c r="B198" s="203"/>
      <c r="C198" s="204"/>
      <c r="D198" s="205" t="s">
        <v>138</v>
      </c>
      <c r="E198" s="206" t="s">
        <v>21</v>
      </c>
      <c r="F198" s="207" t="s">
        <v>737</v>
      </c>
      <c r="G198" s="204"/>
      <c r="H198" s="206" t="s">
        <v>21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138</v>
      </c>
      <c r="AU198" s="213" t="s">
        <v>80</v>
      </c>
      <c r="AV198" s="11" t="s">
        <v>80</v>
      </c>
      <c r="AW198" s="11" t="s">
        <v>36</v>
      </c>
      <c r="AX198" s="11" t="s">
        <v>72</v>
      </c>
      <c r="AY198" s="213" t="s">
        <v>129</v>
      </c>
    </row>
    <row r="199" spans="2:65" s="12" customFormat="1" ht="13.5">
      <c r="B199" s="214"/>
      <c r="C199" s="215"/>
      <c r="D199" s="205" t="s">
        <v>138</v>
      </c>
      <c r="E199" s="216" t="s">
        <v>21</v>
      </c>
      <c r="F199" s="217" t="s">
        <v>794</v>
      </c>
      <c r="G199" s="215"/>
      <c r="H199" s="218">
        <v>2.472</v>
      </c>
      <c r="I199" s="219"/>
      <c r="J199" s="215"/>
      <c r="K199" s="215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138</v>
      </c>
      <c r="AU199" s="224" t="s">
        <v>80</v>
      </c>
      <c r="AV199" s="12" t="s">
        <v>82</v>
      </c>
      <c r="AW199" s="12" t="s">
        <v>36</v>
      </c>
      <c r="AX199" s="12" t="s">
        <v>80</v>
      </c>
      <c r="AY199" s="224" t="s">
        <v>129</v>
      </c>
    </row>
    <row r="200" spans="2:65" s="1" customFormat="1" ht="16.5" customHeight="1">
      <c r="B200" s="40"/>
      <c r="C200" s="191" t="s">
        <v>295</v>
      </c>
      <c r="D200" s="191" t="s">
        <v>131</v>
      </c>
      <c r="E200" s="192" t="s">
        <v>287</v>
      </c>
      <c r="F200" s="193" t="s">
        <v>288</v>
      </c>
      <c r="G200" s="194" t="s">
        <v>134</v>
      </c>
      <c r="H200" s="195">
        <v>150</v>
      </c>
      <c r="I200" s="196"/>
      <c r="J200" s="197">
        <f>ROUND(I200*H200,2)</f>
        <v>0</v>
      </c>
      <c r="K200" s="193" t="s">
        <v>135</v>
      </c>
      <c r="L200" s="60"/>
      <c r="M200" s="198" t="s">
        <v>21</v>
      </c>
      <c r="N200" s="199" t="s">
        <v>43</v>
      </c>
      <c r="O200" s="41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AR200" s="23" t="s">
        <v>136</v>
      </c>
      <c r="AT200" s="23" t="s">
        <v>131</v>
      </c>
      <c r="AU200" s="23" t="s">
        <v>80</v>
      </c>
      <c r="AY200" s="23" t="s">
        <v>129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23" t="s">
        <v>80</v>
      </c>
      <c r="BK200" s="202">
        <f>ROUND(I200*H200,2)</f>
        <v>0</v>
      </c>
      <c r="BL200" s="23" t="s">
        <v>136</v>
      </c>
      <c r="BM200" s="23" t="s">
        <v>795</v>
      </c>
    </row>
    <row r="201" spans="2:65" s="11" customFormat="1" ht="13.5">
      <c r="B201" s="203"/>
      <c r="C201" s="204"/>
      <c r="D201" s="205" t="s">
        <v>138</v>
      </c>
      <c r="E201" s="206" t="s">
        <v>21</v>
      </c>
      <c r="F201" s="207" t="s">
        <v>769</v>
      </c>
      <c r="G201" s="204"/>
      <c r="H201" s="206" t="s">
        <v>21</v>
      </c>
      <c r="I201" s="208"/>
      <c r="J201" s="204"/>
      <c r="K201" s="204"/>
      <c r="L201" s="209"/>
      <c r="M201" s="210"/>
      <c r="N201" s="211"/>
      <c r="O201" s="211"/>
      <c r="P201" s="211"/>
      <c r="Q201" s="211"/>
      <c r="R201" s="211"/>
      <c r="S201" s="211"/>
      <c r="T201" s="212"/>
      <c r="AT201" s="213" t="s">
        <v>138</v>
      </c>
      <c r="AU201" s="213" t="s">
        <v>80</v>
      </c>
      <c r="AV201" s="11" t="s">
        <v>80</v>
      </c>
      <c r="AW201" s="11" t="s">
        <v>36</v>
      </c>
      <c r="AX201" s="11" t="s">
        <v>72</v>
      </c>
      <c r="AY201" s="213" t="s">
        <v>129</v>
      </c>
    </row>
    <row r="202" spans="2:65" s="12" customFormat="1" ht="13.5">
      <c r="B202" s="214"/>
      <c r="C202" s="215"/>
      <c r="D202" s="205" t="s">
        <v>138</v>
      </c>
      <c r="E202" s="216" t="s">
        <v>21</v>
      </c>
      <c r="F202" s="217" t="s">
        <v>796</v>
      </c>
      <c r="G202" s="215"/>
      <c r="H202" s="218">
        <v>150</v>
      </c>
      <c r="I202" s="219"/>
      <c r="J202" s="215"/>
      <c r="K202" s="215"/>
      <c r="L202" s="220"/>
      <c r="M202" s="221"/>
      <c r="N202" s="222"/>
      <c r="O202" s="222"/>
      <c r="P202" s="222"/>
      <c r="Q202" s="222"/>
      <c r="R202" s="222"/>
      <c r="S202" s="222"/>
      <c r="T202" s="223"/>
      <c r="AT202" s="224" t="s">
        <v>138</v>
      </c>
      <c r="AU202" s="224" t="s">
        <v>80</v>
      </c>
      <c r="AV202" s="12" t="s">
        <v>82</v>
      </c>
      <c r="AW202" s="12" t="s">
        <v>36</v>
      </c>
      <c r="AX202" s="12" t="s">
        <v>80</v>
      </c>
      <c r="AY202" s="224" t="s">
        <v>129</v>
      </c>
    </row>
    <row r="203" spans="2:65" s="1" customFormat="1" ht="16.5" customHeight="1">
      <c r="B203" s="40"/>
      <c r="C203" s="191" t="s">
        <v>273</v>
      </c>
      <c r="D203" s="191" t="s">
        <v>131</v>
      </c>
      <c r="E203" s="192" t="s">
        <v>292</v>
      </c>
      <c r="F203" s="193" t="s">
        <v>293</v>
      </c>
      <c r="G203" s="194" t="s">
        <v>134</v>
      </c>
      <c r="H203" s="195">
        <v>80</v>
      </c>
      <c r="I203" s="196"/>
      <c r="J203" s="197">
        <f>ROUND(I203*H203,2)</f>
        <v>0</v>
      </c>
      <c r="K203" s="193" t="s">
        <v>135</v>
      </c>
      <c r="L203" s="60"/>
      <c r="M203" s="198" t="s">
        <v>21</v>
      </c>
      <c r="N203" s="199" t="s">
        <v>43</v>
      </c>
      <c r="O203" s="41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AR203" s="23" t="s">
        <v>136</v>
      </c>
      <c r="AT203" s="23" t="s">
        <v>131</v>
      </c>
      <c r="AU203" s="23" t="s">
        <v>80</v>
      </c>
      <c r="AY203" s="23" t="s">
        <v>129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23" t="s">
        <v>80</v>
      </c>
      <c r="BK203" s="202">
        <f>ROUND(I203*H203,2)</f>
        <v>0</v>
      </c>
      <c r="BL203" s="23" t="s">
        <v>136</v>
      </c>
      <c r="BM203" s="23" t="s">
        <v>797</v>
      </c>
    </row>
    <row r="204" spans="2:65" s="11" customFormat="1" ht="13.5">
      <c r="B204" s="203"/>
      <c r="C204" s="204"/>
      <c r="D204" s="205" t="s">
        <v>138</v>
      </c>
      <c r="E204" s="206" t="s">
        <v>21</v>
      </c>
      <c r="F204" s="207" t="s">
        <v>737</v>
      </c>
      <c r="G204" s="204"/>
      <c r="H204" s="206" t="s">
        <v>21</v>
      </c>
      <c r="I204" s="208"/>
      <c r="J204" s="204"/>
      <c r="K204" s="204"/>
      <c r="L204" s="209"/>
      <c r="M204" s="210"/>
      <c r="N204" s="211"/>
      <c r="O204" s="211"/>
      <c r="P204" s="211"/>
      <c r="Q204" s="211"/>
      <c r="R204" s="211"/>
      <c r="S204" s="211"/>
      <c r="T204" s="212"/>
      <c r="AT204" s="213" t="s">
        <v>138</v>
      </c>
      <c r="AU204" s="213" t="s">
        <v>80</v>
      </c>
      <c r="AV204" s="11" t="s">
        <v>80</v>
      </c>
      <c r="AW204" s="11" t="s">
        <v>36</v>
      </c>
      <c r="AX204" s="11" t="s">
        <v>72</v>
      </c>
      <c r="AY204" s="213" t="s">
        <v>129</v>
      </c>
    </row>
    <row r="205" spans="2:65" s="12" customFormat="1" ht="13.5">
      <c r="B205" s="214"/>
      <c r="C205" s="215"/>
      <c r="D205" s="205" t="s">
        <v>138</v>
      </c>
      <c r="E205" s="216" t="s">
        <v>21</v>
      </c>
      <c r="F205" s="217" t="s">
        <v>578</v>
      </c>
      <c r="G205" s="215"/>
      <c r="H205" s="218">
        <v>80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138</v>
      </c>
      <c r="AU205" s="224" t="s">
        <v>80</v>
      </c>
      <c r="AV205" s="12" t="s">
        <v>82</v>
      </c>
      <c r="AW205" s="12" t="s">
        <v>36</v>
      </c>
      <c r="AX205" s="12" t="s">
        <v>80</v>
      </c>
      <c r="AY205" s="224" t="s">
        <v>129</v>
      </c>
    </row>
    <row r="206" spans="2:65" s="1" customFormat="1" ht="16.5" customHeight="1">
      <c r="B206" s="40"/>
      <c r="C206" s="191" t="s">
        <v>302</v>
      </c>
      <c r="D206" s="191" t="s">
        <v>131</v>
      </c>
      <c r="E206" s="192" t="s">
        <v>296</v>
      </c>
      <c r="F206" s="193" t="s">
        <v>297</v>
      </c>
      <c r="G206" s="194" t="s">
        <v>134</v>
      </c>
      <c r="H206" s="195">
        <v>80</v>
      </c>
      <c r="I206" s="196"/>
      <c r="J206" s="197">
        <f>ROUND(I206*H206,2)</f>
        <v>0</v>
      </c>
      <c r="K206" s="193" t="s">
        <v>135</v>
      </c>
      <c r="L206" s="60"/>
      <c r="M206" s="198" t="s">
        <v>21</v>
      </c>
      <c r="N206" s="199" t="s">
        <v>43</v>
      </c>
      <c r="O206" s="41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AR206" s="23" t="s">
        <v>136</v>
      </c>
      <c r="AT206" s="23" t="s">
        <v>131</v>
      </c>
      <c r="AU206" s="23" t="s">
        <v>80</v>
      </c>
      <c r="AY206" s="23" t="s">
        <v>129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23" t="s">
        <v>80</v>
      </c>
      <c r="BK206" s="202">
        <f>ROUND(I206*H206,2)</f>
        <v>0</v>
      </c>
      <c r="BL206" s="23" t="s">
        <v>136</v>
      </c>
      <c r="BM206" s="23" t="s">
        <v>798</v>
      </c>
    </row>
    <row r="207" spans="2:65" s="11" customFormat="1" ht="13.5">
      <c r="B207" s="203"/>
      <c r="C207" s="204"/>
      <c r="D207" s="205" t="s">
        <v>138</v>
      </c>
      <c r="E207" s="206" t="s">
        <v>21</v>
      </c>
      <c r="F207" s="207" t="s">
        <v>737</v>
      </c>
      <c r="G207" s="204"/>
      <c r="H207" s="206" t="s">
        <v>21</v>
      </c>
      <c r="I207" s="208"/>
      <c r="J207" s="204"/>
      <c r="K207" s="204"/>
      <c r="L207" s="209"/>
      <c r="M207" s="210"/>
      <c r="N207" s="211"/>
      <c r="O207" s="211"/>
      <c r="P207" s="211"/>
      <c r="Q207" s="211"/>
      <c r="R207" s="211"/>
      <c r="S207" s="211"/>
      <c r="T207" s="212"/>
      <c r="AT207" s="213" t="s">
        <v>138</v>
      </c>
      <c r="AU207" s="213" t="s">
        <v>80</v>
      </c>
      <c r="AV207" s="11" t="s">
        <v>80</v>
      </c>
      <c r="AW207" s="11" t="s">
        <v>36</v>
      </c>
      <c r="AX207" s="11" t="s">
        <v>72</v>
      </c>
      <c r="AY207" s="213" t="s">
        <v>129</v>
      </c>
    </row>
    <row r="208" spans="2:65" s="12" customFormat="1" ht="13.5">
      <c r="B208" s="214"/>
      <c r="C208" s="215"/>
      <c r="D208" s="205" t="s">
        <v>138</v>
      </c>
      <c r="E208" s="216" t="s">
        <v>21</v>
      </c>
      <c r="F208" s="217" t="s">
        <v>578</v>
      </c>
      <c r="G208" s="215"/>
      <c r="H208" s="218">
        <v>80</v>
      </c>
      <c r="I208" s="219"/>
      <c r="J208" s="215"/>
      <c r="K208" s="215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138</v>
      </c>
      <c r="AU208" s="224" t="s">
        <v>80</v>
      </c>
      <c r="AV208" s="12" t="s">
        <v>82</v>
      </c>
      <c r="AW208" s="12" t="s">
        <v>36</v>
      </c>
      <c r="AX208" s="12" t="s">
        <v>80</v>
      </c>
      <c r="AY208" s="224" t="s">
        <v>129</v>
      </c>
    </row>
    <row r="209" spans="2:65" s="1" customFormat="1" ht="16.5" customHeight="1">
      <c r="B209" s="40"/>
      <c r="C209" s="191" t="s">
        <v>306</v>
      </c>
      <c r="D209" s="191" t="s">
        <v>131</v>
      </c>
      <c r="E209" s="192" t="s">
        <v>299</v>
      </c>
      <c r="F209" s="193" t="s">
        <v>300</v>
      </c>
      <c r="G209" s="194" t="s">
        <v>134</v>
      </c>
      <c r="H209" s="195">
        <v>80</v>
      </c>
      <c r="I209" s="196"/>
      <c r="J209" s="197">
        <f>ROUND(I209*H209,2)</f>
        <v>0</v>
      </c>
      <c r="K209" s="193" t="s">
        <v>135</v>
      </c>
      <c r="L209" s="60"/>
      <c r="M209" s="198" t="s">
        <v>21</v>
      </c>
      <c r="N209" s="199" t="s">
        <v>43</v>
      </c>
      <c r="O209" s="41"/>
      <c r="P209" s="200">
        <f>O209*H209</f>
        <v>0</v>
      </c>
      <c r="Q209" s="200">
        <v>0</v>
      </c>
      <c r="R209" s="200">
        <f>Q209*H209</f>
        <v>0</v>
      </c>
      <c r="S209" s="200">
        <v>0</v>
      </c>
      <c r="T209" s="201">
        <f>S209*H209</f>
        <v>0</v>
      </c>
      <c r="AR209" s="23" t="s">
        <v>136</v>
      </c>
      <c r="AT209" s="23" t="s">
        <v>131</v>
      </c>
      <c r="AU209" s="23" t="s">
        <v>80</v>
      </c>
      <c r="AY209" s="23" t="s">
        <v>129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23" t="s">
        <v>80</v>
      </c>
      <c r="BK209" s="202">
        <f>ROUND(I209*H209,2)</f>
        <v>0</v>
      </c>
      <c r="BL209" s="23" t="s">
        <v>136</v>
      </c>
      <c r="BM209" s="23" t="s">
        <v>799</v>
      </c>
    </row>
    <row r="210" spans="2:65" s="11" customFormat="1" ht="13.5">
      <c r="B210" s="203"/>
      <c r="C210" s="204"/>
      <c r="D210" s="205" t="s">
        <v>138</v>
      </c>
      <c r="E210" s="206" t="s">
        <v>21</v>
      </c>
      <c r="F210" s="207" t="s">
        <v>737</v>
      </c>
      <c r="G210" s="204"/>
      <c r="H210" s="206" t="s">
        <v>21</v>
      </c>
      <c r="I210" s="208"/>
      <c r="J210" s="204"/>
      <c r="K210" s="204"/>
      <c r="L210" s="209"/>
      <c r="M210" s="210"/>
      <c r="N210" s="211"/>
      <c r="O210" s="211"/>
      <c r="P210" s="211"/>
      <c r="Q210" s="211"/>
      <c r="R210" s="211"/>
      <c r="S210" s="211"/>
      <c r="T210" s="212"/>
      <c r="AT210" s="213" t="s">
        <v>138</v>
      </c>
      <c r="AU210" s="213" t="s">
        <v>80</v>
      </c>
      <c r="AV210" s="11" t="s">
        <v>80</v>
      </c>
      <c r="AW210" s="11" t="s">
        <v>36</v>
      </c>
      <c r="AX210" s="11" t="s">
        <v>72</v>
      </c>
      <c r="AY210" s="213" t="s">
        <v>129</v>
      </c>
    </row>
    <row r="211" spans="2:65" s="12" customFormat="1" ht="13.5">
      <c r="B211" s="214"/>
      <c r="C211" s="215"/>
      <c r="D211" s="205" t="s">
        <v>138</v>
      </c>
      <c r="E211" s="216" t="s">
        <v>21</v>
      </c>
      <c r="F211" s="217" t="s">
        <v>578</v>
      </c>
      <c r="G211" s="215"/>
      <c r="H211" s="218">
        <v>80</v>
      </c>
      <c r="I211" s="219"/>
      <c r="J211" s="215"/>
      <c r="K211" s="215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138</v>
      </c>
      <c r="AU211" s="224" t="s">
        <v>80</v>
      </c>
      <c r="AV211" s="12" t="s">
        <v>82</v>
      </c>
      <c r="AW211" s="12" t="s">
        <v>36</v>
      </c>
      <c r="AX211" s="12" t="s">
        <v>80</v>
      </c>
      <c r="AY211" s="224" t="s">
        <v>129</v>
      </c>
    </row>
    <row r="212" spans="2:65" s="1" customFormat="1" ht="16.5" customHeight="1">
      <c r="B212" s="40"/>
      <c r="C212" s="191" t="s">
        <v>310</v>
      </c>
      <c r="D212" s="191" t="s">
        <v>131</v>
      </c>
      <c r="E212" s="192" t="s">
        <v>303</v>
      </c>
      <c r="F212" s="193" t="s">
        <v>304</v>
      </c>
      <c r="G212" s="194" t="s">
        <v>134</v>
      </c>
      <c r="H212" s="195">
        <v>80</v>
      </c>
      <c r="I212" s="196"/>
      <c r="J212" s="197">
        <f>ROUND(I212*H212,2)</f>
        <v>0</v>
      </c>
      <c r="K212" s="193" t="s">
        <v>135</v>
      </c>
      <c r="L212" s="60"/>
      <c r="M212" s="198" t="s">
        <v>21</v>
      </c>
      <c r="N212" s="199" t="s">
        <v>43</v>
      </c>
      <c r="O212" s="41"/>
      <c r="P212" s="200">
        <f>O212*H212</f>
        <v>0</v>
      </c>
      <c r="Q212" s="200">
        <v>0</v>
      </c>
      <c r="R212" s="200">
        <f>Q212*H212</f>
        <v>0</v>
      </c>
      <c r="S212" s="200">
        <v>0</v>
      </c>
      <c r="T212" s="201">
        <f>S212*H212</f>
        <v>0</v>
      </c>
      <c r="AR212" s="23" t="s">
        <v>136</v>
      </c>
      <c r="AT212" s="23" t="s">
        <v>131</v>
      </c>
      <c r="AU212" s="23" t="s">
        <v>80</v>
      </c>
      <c r="AY212" s="23" t="s">
        <v>129</v>
      </c>
      <c r="BE212" s="202">
        <f>IF(N212="základní",J212,0)</f>
        <v>0</v>
      </c>
      <c r="BF212" s="202">
        <f>IF(N212="snížená",J212,0)</f>
        <v>0</v>
      </c>
      <c r="BG212" s="202">
        <f>IF(N212="zákl. přenesená",J212,0)</f>
        <v>0</v>
      </c>
      <c r="BH212" s="202">
        <f>IF(N212="sníž. přenesená",J212,0)</f>
        <v>0</v>
      </c>
      <c r="BI212" s="202">
        <f>IF(N212="nulová",J212,0)</f>
        <v>0</v>
      </c>
      <c r="BJ212" s="23" t="s">
        <v>80</v>
      </c>
      <c r="BK212" s="202">
        <f>ROUND(I212*H212,2)</f>
        <v>0</v>
      </c>
      <c r="BL212" s="23" t="s">
        <v>136</v>
      </c>
      <c r="BM212" s="23" t="s">
        <v>800</v>
      </c>
    </row>
    <row r="213" spans="2:65" s="11" customFormat="1" ht="13.5">
      <c r="B213" s="203"/>
      <c r="C213" s="204"/>
      <c r="D213" s="205" t="s">
        <v>138</v>
      </c>
      <c r="E213" s="206" t="s">
        <v>21</v>
      </c>
      <c r="F213" s="207" t="s">
        <v>737</v>
      </c>
      <c r="G213" s="204"/>
      <c r="H213" s="206" t="s">
        <v>21</v>
      </c>
      <c r="I213" s="208"/>
      <c r="J213" s="204"/>
      <c r="K213" s="204"/>
      <c r="L213" s="209"/>
      <c r="M213" s="210"/>
      <c r="N213" s="211"/>
      <c r="O213" s="211"/>
      <c r="P213" s="211"/>
      <c r="Q213" s="211"/>
      <c r="R213" s="211"/>
      <c r="S213" s="211"/>
      <c r="T213" s="212"/>
      <c r="AT213" s="213" t="s">
        <v>138</v>
      </c>
      <c r="AU213" s="213" t="s">
        <v>80</v>
      </c>
      <c r="AV213" s="11" t="s">
        <v>80</v>
      </c>
      <c r="AW213" s="11" t="s">
        <v>36</v>
      </c>
      <c r="AX213" s="11" t="s">
        <v>72</v>
      </c>
      <c r="AY213" s="213" t="s">
        <v>129</v>
      </c>
    </row>
    <row r="214" spans="2:65" s="12" customFormat="1" ht="13.5">
      <c r="B214" s="214"/>
      <c r="C214" s="215"/>
      <c r="D214" s="205" t="s">
        <v>138</v>
      </c>
      <c r="E214" s="216" t="s">
        <v>21</v>
      </c>
      <c r="F214" s="217" t="s">
        <v>578</v>
      </c>
      <c r="G214" s="215"/>
      <c r="H214" s="218">
        <v>80</v>
      </c>
      <c r="I214" s="219"/>
      <c r="J214" s="215"/>
      <c r="K214" s="215"/>
      <c r="L214" s="220"/>
      <c r="M214" s="221"/>
      <c r="N214" s="222"/>
      <c r="O214" s="222"/>
      <c r="P214" s="222"/>
      <c r="Q214" s="222"/>
      <c r="R214" s="222"/>
      <c r="S214" s="222"/>
      <c r="T214" s="223"/>
      <c r="AT214" s="224" t="s">
        <v>138</v>
      </c>
      <c r="AU214" s="224" t="s">
        <v>80</v>
      </c>
      <c r="AV214" s="12" t="s">
        <v>82</v>
      </c>
      <c r="AW214" s="12" t="s">
        <v>36</v>
      </c>
      <c r="AX214" s="12" t="s">
        <v>80</v>
      </c>
      <c r="AY214" s="224" t="s">
        <v>129</v>
      </c>
    </row>
    <row r="215" spans="2:65" s="1" customFormat="1" ht="25.5" customHeight="1">
      <c r="B215" s="40"/>
      <c r="C215" s="191" t="s">
        <v>315</v>
      </c>
      <c r="D215" s="191" t="s">
        <v>131</v>
      </c>
      <c r="E215" s="192" t="s">
        <v>307</v>
      </c>
      <c r="F215" s="193" t="s">
        <v>308</v>
      </c>
      <c r="G215" s="194" t="s">
        <v>134</v>
      </c>
      <c r="H215" s="195">
        <v>80</v>
      </c>
      <c r="I215" s="196"/>
      <c r="J215" s="197">
        <f>ROUND(I215*H215,2)</f>
        <v>0</v>
      </c>
      <c r="K215" s="193" t="s">
        <v>135</v>
      </c>
      <c r="L215" s="60"/>
      <c r="M215" s="198" t="s">
        <v>21</v>
      </c>
      <c r="N215" s="199" t="s">
        <v>43</v>
      </c>
      <c r="O215" s="41"/>
      <c r="P215" s="200">
        <f>O215*H215</f>
        <v>0</v>
      </c>
      <c r="Q215" s="200">
        <v>0</v>
      </c>
      <c r="R215" s="200">
        <f>Q215*H215</f>
        <v>0</v>
      </c>
      <c r="S215" s="200">
        <v>0</v>
      </c>
      <c r="T215" s="201">
        <f>S215*H215</f>
        <v>0</v>
      </c>
      <c r="AR215" s="23" t="s">
        <v>136</v>
      </c>
      <c r="AT215" s="23" t="s">
        <v>131</v>
      </c>
      <c r="AU215" s="23" t="s">
        <v>80</v>
      </c>
      <c r="AY215" s="23" t="s">
        <v>129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23" t="s">
        <v>80</v>
      </c>
      <c r="BK215" s="202">
        <f>ROUND(I215*H215,2)</f>
        <v>0</v>
      </c>
      <c r="BL215" s="23" t="s">
        <v>136</v>
      </c>
      <c r="BM215" s="23" t="s">
        <v>801</v>
      </c>
    </row>
    <row r="216" spans="2:65" s="11" customFormat="1" ht="13.5">
      <c r="B216" s="203"/>
      <c r="C216" s="204"/>
      <c r="D216" s="205" t="s">
        <v>138</v>
      </c>
      <c r="E216" s="206" t="s">
        <v>21</v>
      </c>
      <c r="F216" s="207" t="s">
        <v>737</v>
      </c>
      <c r="G216" s="204"/>
      <c r="H216" s="206" t="s">
        <v>21</v>
      </c>
      <c r="I216" s="208"/>
      <c r="J216" s="204"/>
      <c r="K216" s="204"/>
      <c r="L216" s="209"/>
      <c r="M216" s="210"/>
      <c r="N216" s="211"/>
      <c r="O216" s="211"/>
      <c r="P216" s="211"/>
      <c r="Q216" s="211"/>
      <c r="R216" s="211"/>
      <c r="S216" s="211"/>
      <c r="T216" s="212"/>
      <c r="AT216" s="213" t="s">
        <v>138</v>
      </c>
      <c r="AU216" s="213" t="s">
        <v>80</v>
      </c>
      <c r="AV216" s="11" t="s">
        <v>80</v>
      </c>
      <c r="AW216" s="11" t="s">
        <v>36</v>
      </c>
      <c r="AX216" s="11" t="s">
        <v>72</v>
      </c>
      <c r="AY216" s="213" t="s">
        <v>129</v>
      </c>
    </row>
    <row r="217" spans="2:65" s="12" customFormat="1" ht="13.5">
      <c r="B217" s="214"/>
      <c r="C217" s="215"/>
      <c r="D217" s="205" t="s">
        <v>138</v>
      </c>
      <c r="E217" s="216" t="s">
        <v>21</v>
      </c>
      <c r="F217" s="217" t="s">
        <v>578</v>
      </c>
      <c r="G217" s="215"/>
      <c r="H217" s="218">
        <v>80</v>
      </c>
      <c r="I217" s="219"/>
      <c r="J217" s="215"/>
      <c r="K217" s="215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138</v>
      </c>
      <c r="AU217" s="224" t="s">
        <v>80</v>
      </c>
      <c r="AV217" s="12" t="s">
        <v>82</v>
      </c>
      <c r="AW217" s="12" t="s">
        <v>36</v>
      </c>
      <c r="AX217" s="12" t="s">
        <v>80</v>
      </c>
      <c r="AY217" s="224" t="s">
        <v>129</v>
      </c>
    </row>
    <row r="218" spans="2:65" s="1" customFormat="1" ht="16.5" customHeight="1">
      <c r="B218" s="40"/>
      <c r="C218" s="191" t="s">
        <v>321</v>
      </c>
      <c r="D218" s="191" t="s">
        <v>131</v>
      </c>
      <c r="E218" s="192" t="s">
        <v>311</v>
      </c>
      <c r="F218" s="193" t="s">
        <v>312</v>
      </c>
      <c r="G218" s="194" t="s">
        <v>143</v>
      </c>
      <c r="H218" s="195">
        <v>7</v>
      </c>
      <c r="I218" s="196"/>
      <c r="J218" s="197">
        <f>ROUND(I218*H218,2)</f>
        <v>0</v>
      </c>
      <c r="K218" s="193" t="s">
        <v>135</v>
      </c>
      <c r="L218" s="60"/>
      <c r="M218" s="198" t="s">
        <v>21</v>
      </c>
      <c r="N218" s="199" t="s">
        <v>43</v>
      </c>
      <c r="O218" s="41"/>
      <c r="P218" s="200">
        <f>O218*H218</f>
        <v>0</v>
      </c>
      <c r="Q218" s="200">
        <v>1.9220000000000001E-2</v>
      </c>
      <c r="R218" s="200">
        <f>Q218*H218</f>
        <v>0.13453999999999999</v>
      </c>
      <c r="S218" s="200">
        <v>0</v>
      </c>
      <c r="T218" s="201">
        <f>S218*H218</f>
        <v>0</v>
      </c>
      <c r="AR218" s="23" t="s">
        <v>136</v>
      </c>
      <c r="AT218" s="23" t="s">
        <v>131</v>
      </c>
      <c r="AU218" s="23" t="s">
        <v>80</v>
      </c>
      <c r="AY218" s="23" t="s">
        <v>129</v>
      </c>
      <c r="BE218" s="202">
        <f>IF(N218="základní",J218,0)</f>
        <v>0</v>
      </c>
      <c r="BF218" s="202">
        <f>IF(N218="snížená",J218,0)</f>
        <v>0</v>
      </c>
      <c r="BG218" s="202">
        <f>IF(N218="zákl. přenesená",J218,0)</f>
        <v>0</v>
      </c>
      <c r="BH218" s="202">
        <f>IF(N218="sníž. přenesená",J218,0)</f>
        <v>0</v>
      </c>
      <c r="BI218" s="202">
        <f>IF(N218="nulová",J218,0)</f>
        <v>0</v>
      </c>
      <c r="BJ218" s="23" t="s">
        <v>80</v>
      </c>
      <c r="BK218" s="202">
        <f>ROUND(I218*H218,2)</f>
        <v>0</v>
      </c>
      <c r="BL218" s="23" t="s">
        <v>136</v>
      </c>
      <c r="BM218" s="23" t="s">
        <v>802</v>
      </c>
    </row>
    <row r="219" spans="2:65" s="11" customFormat="1" ht="13.5">
      <c r="B219" s="203"/>
      <c r="C219" s="204"/>
      <c r="D219" s="205" t="s">
        <v>138</v>
      </c>
      <c r="E219" s="206" t="s">
        <v>21</v>
      </c>
      <c r="F219" s="207" t="s">
        <v>314</v>
      </c>
      <c r="G219" s="204"/>
      <c r="H219" s="206" t="s">
        <v>21</v>
      </c>
      <c r="I219" s="208"/>
      <c r="J219" s="204"/>
      <c r="K219" s="204"/>
      <c r="L219" s="209"/>
      <c r="M219" s="210"/>
      <c r="N219" s="211"/>
      <c r="O219" s="211"/>
      <c r="P219" s="211"/>
      <c r="Q219" s="211"/>
      <c r="R219" s="211"/>
      <c r="S219" s="211"/>
      <c r="T219" s="212"/>
      <c r="AT219" s="213" t="s">
        <v>138</v>
      </c>
      <c r="AU219" s="213" t="s">
        <v>80</v>
      </c>
      <c r="AV219" s="11" t="s">
        <v>80</v>
      </c>
      <c r="AW219" s="11" t="s">
        <v>36</v>
      </c>
      <c r="AX219" s="11" t="s">
        <v>72</v>
      </c>
      <c r="AY219" s="213" t="s">
        <v>129</v>
      </c>
    </row>
    <row r="220" spans="2:65" s="12" customFormat="1" ht="13.5">
      <c r="B220" s="214"/>
      <c r="C220" s="215"/>
      <c r="D220" s="205" t="s">
        <v>138</v>
      </c>
      <c r="E220" s="216" t="s">
        <v>21</v>
      </c>
      <c r="F220" s="217" t="s">
        <v>169</v>
      </c>
      <c r="G220" s="215"/>
      <c r="H220" s="218">
        <v>7</v>
      </c>
      <c r="I220" s="219"/>
      <c r="J220" s="215"/>
      <c r="K220" s="215"/>
      <c r="L220" s="220"/>
      <c r="M220" s="221"/>
      <c r="N220" s="222"/>
      <c r="O220" s="222"/>
      <c r="P220" s="222"/>
      <c r="Q220" s="222"/>
      <c r="R220" s="222"/>
      <c r="S220" s="222"/>
      <c r="T220" s="223"/>
      <c r="AT220" s="224" t="s">
        <v>138</v>
      </c>
      <c r="AU220" s="224" t="s">
        <v>80</v>
      </c>
      <c r="AV220" s="12" t="s">
        <v>82</v>
      </c>
      <c r="AW220" s="12" t="s">
        <v>36</v>
      </c>
      <c r="AX220" s="12" t="s">
        <v>80</v>
      </c>
      <c r="AY220" s="224" t="s">
        <v>129</v>
      </c>
    </row>
    <row r="221" spans="2:65" s="1" customFormat="1" ht="16.5" customHeight="1">
      <c r="B221" s="40"/>
      <c r="C221" s="191" t="s">
        <v>327</v>
      </c>
      <c r="D221" s="191" t="s">
        <v>131</v>
      </c>
      <c r="E221" s="192" t="s">
        <v>316</v>
      </c>
      <c r="F221" s="193" t="s">
        <v>317</v>
      </c>
      <c r="G221" s="194" t="s">
        <v>134</v>
      </c>
      <c r="H221" s="195">
        <v>240</v>
      </c>
      <c r="I221" s="196"/>
      <c r="J221" s="197">
        <f>ROUND(I221*H221,2)</f>
        <v>0</v>
      </c>
      <c r="K221" s="193" t="s">
        <v>135</v>
      </c>
      <c r="L221" s="60"/>
      <c r="M221" s="198" t="s">
        <v>21</v>
      </c>
      <c r="N221" s="199" t="s">
        <v>43</v>
      </c>
      <c r="O221" s="41"/>
      <c r="P221" s="200">
        <f>O221*H221</f>
        <v>0</v>
      </c>
      <c r="Q221" s="200">
        <v>0</v>
      </c>
      <c r="R221" s="200">
        <f>Q221*H221</f>
        <v>0</v>
      </c>
      <c r="S221" s="200">
        <v>0</v>
      </c>
      <c r="T221" s="201">
        <f>S221*H221</f>
        <v>0</v>
      </c>
      <c r="AR221" s="23" t="s">
        <v>136</v>
      </c>
      <c r="AT221" s="23" t="s">
        <v>131</v>
      </c>
      <c r="AU221" s="23" t="s">
        <v>80</v>
      </c>
      <c r="AY221" s="23" t="s">
        <v>129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23" t="s">
        <v>80</v>
      </c>
      <c r="BK221" s="202">
        <f>ROUND(I221*H221,2)</f>
        <v>0</v>
      </c>
      <c r="BL221" s="23" t="s">
        <v>136</v>
      </c>
      <c r="BM221" s="23" t="s">
        <v>803</v>
      </c>
    </row>
    <row r="222" spans="2:65" s="11" customFormat="1" ht="13.5">
      <c r="B222" s="203"/>
      <c r="C222" s="204"/>
      <c r="D222" s="205" t="s">
        <v>138</v>
      </c>
      <c r="E222" s="206" t="s">
        <v>21</v>
      </c>
      <c r="F222" s="207" t="s">
        <v>737</v>
      </c>
      <c r="G222" s="204"/>
      <c r="H222" s="206" t="s">
        <v>21</v>
      </c>
      <c r="I222" s="208"/>
      <c r="J222" s="204"/>
      <c r="K222" s="204"/>
      <c r="L222" s="209"/>
      <c r="M222" s="210"/>
      <c r="N222" s="211"/>
      <c r="O222" s="211"/>
      <c r="P222" s="211"/>
      <c r="Q222" s="211"/>
      <c r="R222" s="211"/>
      <c r="S222" s="211"/>
      <c r="T222" s="212"/>
      <c r="AT222" s="213" t="s">
        <v>138</v>
      </c>
      <c r="AU222" s="213" t="s">
        <v>80</v>
      </c>
      <c r="AV222" s="11" t="s">
        <v>80</v>
      </c>
      <c r="AW222" s="11" t="s">
        <v>36</v>
      </c>
      <c r="AX222" s="11" t="s">
        <v>72</v>
      </c>
      <c r="AY222" s="213" t="s">
        <v>129</v>
      </c>
    </row>
    <row r="223" spans="2:65" s="11" customFormat="1" ht="13.5">
      <c r="B223" s="203"/>
      <c r="C223" s="204"/>
      <c r="D223" s="205" t="s">
        <v>138</v>
      </c>
      <c r="E223" s="206" t="s">
        <v>21</v>
      </c>
      <c r="F223" s="207" t="s">
        <v>319</v>
      </c>
      <c r="G223" s="204"/>
      <c r="H223" s="206" t="s">
        <v>21</v>
      </c>
      <c r="I223" s="208"/>
      <c r="J223" s="204"/>
      <c r="K223" s="204"/>
      <c r="L223" s="209"/>
      <c r="M223" s="210"/>
      <c r="N223" s="211"/>
      <c r="O223" s="211"/>
      <c r="P223" s="211"/>
      <c r="Q223" s="211"/>
      <c r="R223" s="211"/>
      <c r="S223" s="211"/>
      <c r="T223" s="212"/>
      <c r="AT223" s="213" t="s">
        <v>138</v>
      </c>
      <c r="AU223" s="213" t="s">
        <v>80</v>
      </c>
      <c r="AV223" s="11" t="s">
        <v>80</v>
      </c>
      <c r="AW223" s="11" t="s">
        <v>36</v>
      </c>
      <c r="AX223" s="11" t="s">
        <v>72</v>
      </c>
      <c r="AY223" s="213" t="s">
        <v>129</v>
      </c>
    </row>
    <row r="224" spans="2:65" s="12" customFormat="1" ht="13.5">
      <c r="B224" s="214"/>
      <c r="C224" s="215"/>
      <c r="D224" s="205" t="s">
        <v>138</v>
      </c>
      <c r="E224" s="216" t="s">
        <v>21</v>
      </c>
      <c r="F224" s="217" t="s">
        <v>804</v>
      </c>
      <c r="G224" s="215"/>
      <c r="H224" s="218">
        <v>240</v>
      </c>
      <c r="I224" s="219"/>
      <c r="J224" s="215"/>
      <c r="K224" s="215"/>
      <c r="L224" s="220"/>
      <c r="M224" s="221"/>
      <c r="N224" s="222"/>
      <c r="O224" s="222"/>
      <c r="P224" s="222"/>
      <c r="Q224" s="222"/>
      <c r="R224" s="222"/>
      <c r="S224" s="222"/>
      <c r="T224" s="223"/>
      <c r="AT224" s="224" t="s">
        <v>138</v>
      </c>
      <c r="AU224" s="224" t="s">
        <v>80</v>
      </c>
      <c r="AV224" s="12" t="s">
        <v>82</v>
      </c>
      <c r="AW224" s="12" t="s">
        <v>36</v>
      </c>
      <c r="AX224" s="12" t="s">
        <v>80</v>
      </c>
      <c r="AY224" s="224" t="s">
        <v>129</v>
      </c>
    </row>
    <row r="225" spans="2:65" s="1" customFormat="1" ht="16.5" customHeight="1">
      <c r="B225" s="40"/>
      <c r="C225" s="191" t="s">
        <v>333</v>
      </c>
      <c r="D225" s="191" t="s">
        <v>131</v>
      </c>
      <c r="E225" s="192" t="s">
        <v>322</v>
      </c>
      <c r="F225" s="193" t="s">
        <v>323</v>
      </c>
      <c r="G225" s="194" t="s">
        <v>210</v>
      </c>
      <c r="H225" s="195">
        <v>2</v>
      </c>
      <c r="I225" s="196"/>
      <c r="J225" s="197">
        <f>ROUND(I225*H225,2)</f>
        <v>0</v>
      </c>
      <c r="K225" s="193" t="s">
        <v>135</v>
      </c>
      <c r="L225" s="60"/>
      <c r="M225" s="198" t="s">
        <v>21</v>
      </c>
      <c r="N225" s="199" t="s">
        <v>43</v>
      </c>
      <c r="O225" s="41"/>
      <c r="P225" s="200">
        <f>O225*H225</f>
        <v>0</v>
      </c>
      <c r="Q225" s="200">
        <v>0</v>
      </c>
      <c r="R225" s="200">
        <f>Q225*H225</f>
        <v>0</v>
      </c>
      <c r="S225" s="200">
        <v>0</v>
      </c>
      <c r="T225" s="201">
        <f>S225*H225</f>
        <v>0</v>
      </c>
      <c r="AR225" s="23" t="s">
        <v>136</v>
      </c>
      <c r="AT225" s="23" t="s">
        <v>131</v>
      </c>
      <c r="AU225" s="23" t="s">
        <v>80</v>
      </c>
      <c r="AY225" s="23" t="s">
        <v>129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23" t="s">
        <v>80</v>
      </c>
      <c r="BK225" s="202">
        <f>ROUND(I225*H225,2)</f>
        <v>0</v>
      </c>
      <c r="BL225" s="23" t="s">
        <v>136</v>
      </c>
      <c r="BM225" s="23" t="s">
        <v>805</v>
      </c>
    </row>
    <row r="226" spans="2:65" s="11" customFormat="1" ht="13.5">
      <c r="B226" s="203"/>
      <c r="C226" s="204"/>
      <c r="D226" s="205" t="s">
        <v>138</v>
      </c>
      <c r="E226" s="206" t="s">
        <v>21</v>
      </c>
      <c r="F226" s="207" t="s">
        <v>737</v>
      </c>
      <c r="G226" s="204"/>
      <c r="H226" s="206" t="s">
        <v>21</v>
      </c>
      <c r="I226" s="208"/>
      <c r="J226" s="204"/>
      <c r="K226" s="204"/>
      <c r="L226" s="209"/>
      <c r="M226" s="210"/>
      <c r="N226" s="211"/>
      <c r="O226" s="211"/>
      <c r="P226" s="211"/>
      <c r="Q226" s="211"/>
      <c r="R226" s="211"/>
      <c r="S226" s="211"/>
      <c r="T226" s="212"/>
      <c r="AT226" s="213" t="s">
        <v>138</v>
      </c>
      <c r="AU226" s="213" t="s">
        <v>80</v>
      </c>
      <c r="AV226" s="11" t="s">
        <v>80</v>
      </c>
      <c r="AW226" s="11" t="s">
        <v>36</v>
      </c>
      <c r="AX226" s="11" t="s">
        <v>72</v>
      </c>
      <c r="AY226" s="213" t="s">
        <v>129</v>
      </c>
    </row>
    <row r="227" spans="2:65" s="12" customFormat="1" ht="13.5">
      <c r="B227" s="214"/>
      <c r="C227" s="215"/>
      <c r="D227" s="205" t="s">
        <v>138</v>
      </c>
      <c r="E227" s="216" t="s">
        <v>21</v>
      </c>
      <c r="F227" s="217" t="s">
        <v>806</v>
      </c>
      <c r="G227" s="215"/>
      <c r="H227" s="218">
        <v>2</v>
      </c>
      <c r="I227" s="219"/>
      <c r="J227" s="215"/>
      <c r="K227" s="215"/>
      <c r="L227" s="220"/>
      <c r="M227" s="221"/>
      <c r="N227" s="222"/>
      <c r="O227" s="222"/>
      <c r="P227" s="222"/>
      <c r="Q227" s="222"/>
      <c r="R227" s="222"/>
      <c r="S227" s="222"/>
      <c r="T227" s="223"/>
      <c r="AT227" s="224" t="s">
        <v>138</v>
      </c>
      <c r="AU227" s="224" t="s">
        <v>80</v>
      </c>
      <c r="AV227" s="12" t="s">
        <v>82</v>
      </c>
      <c r="AW227" s="12" t="s">
        <v>36</v>
      </c>
      <c r="AX227" s="12" t="s">
        <v>80</v>
      </c>
      <c r="AY227" s="224" t="s">
        <v>129</v>
      </c>
    </row>
    <row r="228" spans="2:65" s="10" customFormat="1" ht="37.35" customHeight="1">
      <c r="B228" s="175"/>
      <c r="C228" s="176"/>
      <c r="D228" s="177" t="s">
        <v>71</v>
      </c>
      <c r="E228" s="178" t="s">
        <v>146</v>
      </c>
      <c r="F228" s="178" t="s">
        <v>378</v>
      </c>
      <c r="G228" s="176"/>
      <c r="H228" s="176"/>
      <c r="I228" s="179"/>
      <c r="J228" s="180">
        <f>BK228</f>
        <v>0</v>
      </c>
      <c r="K228" s="176"/>
      <c r="L228" s="181"/>
      <c r="M228" s="182"/>
      <c r="N228" s="183"/>
      <c r="O228" s="183"/>
      <c r="P228" s="184">
        <f>SUM(P229:P317)</f>
        <v>0</v>
      </c>
      <c r="Q228" s="183"/>
      <c r="R228" s="184">
        <f>SUM(R229:R317)</f>
        <v>70.528084799999988</v>
      </c>
      <c r="S228" s="183"/>
      <c r="T228" s="185">
        <f>SUM(T229:T317)</f>
        <v>0</v>
      </c>
      <c r="AR228" s="186" t="s">
        <v>80</v>
      </c>
      <c r="AT228" s="187" t="s">
        <v>71</v>
      </c>
      <c r="AU228" s="187" t="s">
        <v>72</v>
      </c>
      <c r="AY228" s="186" t="s">
        <v>129</v>
      </c>
      <c r="BK228" s="188">
        <f>SUM(BK229:BK317)</f>
        <v>0</v>
      </c>
    </row>
    <row r="229" spans="2:65" s="1" customFormat="1" ht="16.5" customHeight="1">
      <c r="B229" s="40"/>
      <c r="C229" s="191" t="s">
        <v>338</v>
      </c>
      <c r="D229" s="191" t="s">
        <v>131</v>
      </c>
      <c r="E229" s="192" t="s">
        <v>380</v>
      </c>
      <c r="F229" s="193" t="s">
        <v>381</v>
      </c>
      <c r="G229" s="194" t="s">
        <v>134</v>
      </c>
      <c r="H229" s="195">
        <v>3</v>
      </c>
      <c r="I229" s="196"/>
      <c r="J229" s="197">
        <f>ROUND(I229*H229,2)</f>
        <v>0</v>
      </c>
      <c r="K229" s="193" t="s">
        <v>135</v>
      </c>
      <c r="L229" s="60"/>
      <c r="M229" s="198" t="s">
        <v>21</v>
      </c>
      <c r="N229" s="199" t="s">
        <v>43</v>
      </c>
      <c r="O229" s="41"/>
      <c r="P229" s="200">
        <f>O229*H229</f>
        <v>0</v>
      </c>
      <c r="Q229" s="200">
        <v>0</v>
      </c>
      <c r="R229" s="200">
        <f>Q229*H229</f>
        <v>0</v>
      </c>
      <c r="S229" s="200">
        <v>0</v>
      </c>
      <c r="T229" s="201">
        <f>S229*H229</f>
        <v>0</v>
      </c>
      <c r="AR229" s="23" t="s">
        <v>136</v>
      </c>
      <c r="AT229" s="23" t="s">
        <v>131</v>
      </c>
      <c r="AU229" s="23" t="s">
        <v>80</v>
      </c>
      <c r="AY229" s="23" t="s">
        <v>129</v>
      </c>
      <c r="BE229" s="202">
        <f>IF(N229="základní",J229,0)</f>
        <v>0</v>
      </c>
      <c r="BF229" s="202">
        <f>IF(N229="snížená",J229,0)</f>
        <v>0</v>
      </c>
      <c r="BG229" s="202">
        <f>IF(N229="zákl. přenesená",J229,0)</f>
        <v>0</v>
      </c>
      <c r="BH229" s="202">
        <f>IF(N229="sníž. přenesená",J229,0)</f>
        <v>0</v>
      </c>
      <c r="BI229" s="202">
        <f>IF(N229="nulová",J229,0)</f>
        <v>0</v>
      </c>
      <c r="BJ229" s="23" t="s">
        <v>80</v>
      </c>
      <c r="BK229" s="202">
        <f>ROUND(I229*H229,2)</f>
        <v>0</v>
      </c>
      <c r="BL229" s="23" t="s">
        <v>136</v>
      </c>
      <c r="BM229" s="23" t="s">
        <v>807</v>
      </c>
    </row>
    <row r="230" spans="2:65" s="11" customFormat="1" ht="13.5">
      <c r="B230" s="203"/>
      <c r="C230" s="204"/>
      <c r="D230" s="205" t="s">
        <v>138</v>
      </c>
      <c r="E230" s="206" t="s">
        <v>21</v>
      </c>
      <c r="F230" s="207" t="s">
        <v>737</v>
      </c>
      <c r="G230" s="204"/>
      <c r="H230" s="206" t="s">
        <v>21</v>
      </c>
      <c r="I230" s="208"/>
      <c r="J230" s="204"/>
      <c r="K230" s="204"/>
      <c r="L230" s="209"/>
      <c r="M230" s="210"/>
      <c r="N230" s="211"/>
      <c r="O230" s="211"/>
      <c r="P230" s="211"/>
      <c r="Q230" s="211"/>
      <c r="R230" s="211"/>
      <c r="S230" s="211"/>
      <c r="T230" s="212"/>
      <c r="AT230" s="213" t="s">
        <v>138</v>
      </c>
      <c r="AU230" s="213" t="s">
        <v>80</v>
      </c>
      <c r="AV230" s="11" t="s">
        <v>80</v>
      </c>
      <c r="AW230" s="11" t="s">
        <v>36</v>
      </c>
      <c r="AX230" s="11" t="s">
        <v>72</v>
      </c>
      <c r="AY230" s="213" t="s">
        <v>129</v>
      </c>
    </row>
    <row r="231" spans="2:65" s="12" customFormat="1" ht="13.5">
      <c r="B231" s="214"/>
      <c r="C231" s="215"/>
      <c r="D231" s="205" t="s">
        <v>138</v>
      </c>
      <c r="E231" s="216" t="s">
        <v>21</v>
      </c>
      <c r="F231" s="217" t="s">
        <v>147</v>
      </c>
      <c r="G231" s="215"/>
      <c r="H231" s="218">
        <v>3</v>
      </c>
      <c r="I231" s="219"/>
      <c r="J231" s="215"/>
      <c r="K231" s="215"/>
      <c r="L231" s="220"/>
      <c r="M231" s="221"/>
      <c r="N231" s="222"/>
      <c r="O231" s="222"/>
      <c r="P231" s="222"/>
      <c r="Q231" s="222"/>
      <c r="R231" s="222"/>
      <c r="S231" s="222"/>
      <c r="T231" s="223"/>
      <c r="AT231" s="224" t="s">
        <v>138</v>
      </c>
      <c r="AU231" s="224" t="s">
        <v>80</v>
      </c>
      <c r="AV231" s="12" t="s">
        <v>82</v>
      </c>
      <c r="AW231" s="12" t="s">
        <v>36</v>
      </c>
      <c r="AX231" s="12" t="s">
        <v>80</v>
      </c>
      <c r="AY231" s="224" t="s">
        <v>129</v>
      </c>
    </row>
    <row r="232" spans="2:65" s="1" customFormat="1" ht="16.5" customHeight="1">
      <c r="B232" s="40"/>
      <c r="C232" s="191" t="s">
        <v>343</v>
      </c>
      <c r="D232" s="191" t="s">
        <v>131</v>
      </c>
      <c r="E232" s="192" t="s">
        <v>384</v>
      </c>
      <c r="F232" s="193" t="s">
        <v>385</v>
      </c>
      <c r="G232" s="194" t="s">
        <v>134</v>
      </c>
      <c r="H232" s="195">
        <v>19</v>
      </c>
      <c r="I232" s="196"/>
      <c r="J232" s="197">
        <f>ROUND(I232*H232,2)</f>
        <v>0</v>
      </c>
      <c r="K232" s="193" t="s">
        <v>135</v>
      </c>
      <c r="L232" s="60"/>
      <c r="M232" s="198" t="s">
        <v>21</v>
      </c>
      <c r="N232" s="199" t="s">
        <v>43</v>
      </c>
      <c r="O232" s="41"/>
      <c r="P232" s="200">
        <f>O232*H232</f>
        <v>0</v>
      </c>
      <c r="Q232" s="200">
        <v>0</v>
      </c>
      <c r="R232" s="200">
        <f>Q232*H232</f>
        <v>0</v>
      </c>
      <c r="S232" s="200">
        <v>0</v>
      </c>
      <c r="T232" s="201">
        <f>S232*H232</f>
        <v>0</v>
      </c>
      <c r="AR232" s="23" t="s">
        <v>136</v>
      </c>
      <c r="AT232" s="23" t="s">
        <v>131</v>
      </c>
      <c r="AU232" s="23" t="s">
        <v>80</v>
      </c>
      <c r="AY232" s="23" t="s">
        <v>129</v>
      </c>
      <c r="BE232" s="202">
        <f>IF(N232="základní",J232,0)</f>
        <v>0</v>
      </c>
      <c r="BF232" s="202">
        <f>IF(N232="snížená",J232,0)</f>
        <v>0</v>
      </c>
      <c r="BG232" s="202">
        <f>IF(N232="zákl. přenesená",J232,0)</f>
        <v>0</v>
      </c>
      <c r="BH232" s="202">
        <f>IF(N232="sníž. přenesená",J232,0)</f>
        <v>0</v>
      </c>
      <c r="BI232" s="202">
        <f>IF(N232="nulová",J232,0)</f>
        <v>0</v>
      </c>
      <c r="BJ232" s="23" t="s">
        <v>80</v>
      </c>
      <c r="BK232" s="202">
        <f>ROUND(I232*H232,2)</f>
        <v>0</v>
      </c>
      <c r="BL232" s="23" t="s">
        <v>136</v>
      </c>
      <c r="BM232" s="23" t="s">
        <v>808</v>
      </c>
    </row>
    <row r="233" spans="2:65" s="11" customFormat="1" ht="13.5">
      <c r="B233" s="203"/>
      <c r="C233" s="204"/>
      <c r="D233" s="205" t="s">
        <v>138</v>
      </c>
      <c r="E233" s="206" t="s">
        <v>21</v>
      </c>
      <c r="F233" s="207" t="s">
        <v>769</v>
      </c>
      <c r="G233" s="204"/>
      <c r="H233" s="206" t="s">
        <v>21</v>
      </c>
      <c r="I233" s="208"/>
      <c r="J233" s="204"/>
      <c r="K233" s="204"/>
      <c r="L233" s="209"/>
      <c r="M233" s="210"/>
      <c r="N233" s="211"/>
      <c r="O233" s="211"/>
      <c r="P233" s="211"/>
      <c r="Q233" s="211"/>
      <c r="R233" s="211"/>
      <c r="S233" s="211"/>
      <c r="T233" s="212"/>
      <c r="AT233" s="213" t="s">
        <v>138</v>
      </c>
      <c r="AU233" s="213" t="s">
        <v>80</v>
      </c>
      <c r="AV233" s="11" t="s">
        <v>80</v>
      </c>
      <c r="AW233" s="11" t="s">
        <v>36</v>
      </c>
      <c r="AX233" s="11" t="s">
        <v>72</v>
      </c>
      <c r="AY233" s="213" t="s">
        <v>129</v>
      </c>
    </row>
    <row r="234" spans="2:65" s="11" customFormat="1" ht="13.5">
      <c r="B234" s="203"/>
      <c r="C234" s="204"/>
      <c r="D234" s="205" t="s">
        <v>138</v>
      </c>
      <c r="E234" s="206" t="s">
        <v>21</v>
      </c>
      <c r="F234" s="207" t="s">
        <v>388</v>
      </c>
      <c r="G234" s="204"/>
      <c r="H234" s="206" t="s">
        <v>21</v>
      </c>
      <c r="I234" s="208"/>
      <c r="J234" s="204"/>
      <c r="K234" s="204"/>
      <c r="L234" s="209"/>
      <c r="M234" s="210"/>
      <c r="N234" s="211"/>
      <c r="O234" s="211"/>
      <c r="P234" s="211"/>
      <c r="Q234" s="211"/>
      <c r="R234" s="211"/>
      <c r="S234" s="211"/>
      <c r="T234" s="212"/>
      <c r="AT234" s="213" t="s">
        <v>138</v>
      </c>
      <c r="AU234" s="213" t="s">
        <v>80</v>
      </c>
      <c r="AV234" s="11" t="s">
        <v>80</v>
      </c>
      <c r="AW234" s="11" t="s">
        <v>36</v>
      </c>
      <c r="AX234" s="11" t="s">
        <v>72</v>
      </c>
      <c r="AY234" s="213" t="s">
        <v>129</v>
      </c>
    </row>
    <row r="235" spans="2:65" s="12" customFormat="1" ht="13.5">
      <c r="B235" s="214"/>
      <c r="C235" s="215"/>
      <c r="D235" s="205" t="s">
        <v>138</v>
      </c>
      <c r="E235" s="216" t="s">
        <v>21</v>
      </c>
      <c r="F235" s="217" t="s">
        <v>247</v>
      </c>
      <c r="G235" s="215"/>
      <c r="H235" s="218">
        <v>19</v>
      </c>
      <c r="I235" s="219"/>
      <c r="J235" s="215"/>
      <c r="K235" s="215"/>
      <c r="L235" s="220"/>
      <c r="M235" s="221"/>
      <c r="N235" s="222"/>
      <c r="O235" s="222"/>
      <c r="P235" s="222"/>
      <c r="Q235" s="222"/>
      <c r="R235" s="222"/>
      <c r="S235" s="222"/>
      <c r="T235" s="223"/>
      <c r="AT235" s="224" t="s">
        <v>138</v>
      </c>
      <c r="AU235" s="224" t="s">
        <v>80</v>
      </c>
      <c r="AV235" s="12" t="s">
        <v>82</v>
      </c>
      <c r="AW235" s="12" t="s">
        <v>36</v>
      </c>
      <c r="AX235" s="12" t="s">
        <v>80</v>
      </c>
      <c r="AY235" s="224" t="s">
        <v>129</v>
      </c>
    </row>
    <row r="236" spans="2:65" s="1" customFormat="1" ht="16.5" customHeight="1">
      <c r="B236" s="40"/>
      <c r="C236" s="191" t="s">
        <v>242</v>
      </c>
      <c r="D236" s="191" t="s">
        <v>131</v>
      </c>
      <c r="E236" s="192" t="s">
        <v>391</v>
      </c>
      <c r="F236" s="193" t="s">
        <v>392</v>
      </c>
      <c r="G236" s="194" t="s">
        <v>134</v>
      </c>
      <c r="H236" s="195">
        <v>553.54999999999995</v>
      </c>
      <c r="I236" s="196"/>
      <c r="J236" s="197">
        <f>ROUND(I236*H236,2)</f>
        <v>0</v>
      </c>
      <c r="K236" s="193" t="s">
        <v>135</v>
      </c>
      <c r="L236" s="60"/>
      <c r="M236" s="198" t="s">
        <v>21</v>
      </c>
      <c r="N236" s="199" t="s">
        <v>43</v>
      </c>
      <c r="O236" s="41"/>
      <c r="P236" s="200">
        <f>O236*H236</f>
        <v>0</v>
      </c>
      <c r="Q236" s="200">
        <v>0</v>
      </c>
      <c r="R236" s="200">
        <f>Q236*H236</f>
        <v>0</v>
      </c>
      <c r="S236" s="200">
        <v>0</v>
      </c>
      <c r="T236" s="201">
        <f>S236*H236</f>
        <v>0</v>
      </c>
      <c r="AR236" s="23" t="s">
        <v>136</v>
      </c>
      <c r="AT236" s="23" t="s">
        <v>131</v>
      </c>
      <c r="AU236" s="23" t="s">
        <v>80</v>
      </c>
      <c r="AY236" s="23" t="s">
        <v>129</v>
      </c>
      <c r="BE236" s="202">
        <f>IF(N236="základní",J236,0)</f>
        <v>0</v>
      </c>
      <c r="BF236" s="202">
        <f>IF(N236="snížená",J236,0)</f>
        <v>0</v>
      </c>
      <c r="BG236" s="202">
        <f>IF(N236="zákl. přenesená",J236,0)</f>
        <v>0</v>
      </c>
      <c r="BH236" s="202">
        <f>IF(N236="sníž. přenesená",J236,0)</f>
        <v>0</v>
      </c>
      <c r="BI236" s="202">
        <f>IF(N236="nulová",J236,0)</f>
        <v>0</v>
      </c>
      <c r="BJ236" s="23" t="s">
        <v>80</v>
      </c>
      <c r="BK236" s="202">
        <f>ROUND(I236*H236,2)</f>
        <v>0</v>
      </c>
      <c r="BL236" s="23" t="s">
        <v>136</v>
      </c>
      <c r="BM236" s="23" t="s">
        <v>809</v>
      </c>
    </row>
    <row r="237" spans="2:65" s="11" customFormat="1" ht="13.5">
      <c r="B237" s="203"/>
      <c r="C237" s="204"/>
      <c r="D237" s="205" t="s">
        <v>138</v>
      </c>
      <c r="E237" s="206" t="s">
        <v>21</v>
      </c>
      <c r="F237" s="207" t="s">
        <v>769</v>
      </c>
      <c r="G237" s="204"/>
      <c r="H237" s="206" t="s">
        <v>21</v>
      </c>
      <c r="I237" s="208"/>
      <c r="J237" s="204"/>
      <c r="K237" s="204"/>
      <c r="L237" s="209"/>
      <c r="M237" s="210"/>
      <c r="N237" s="211"/>
      <c r="O237" s="211"/>
      <c r="P237" s="211"/>
      <c r="Q237" s="211"/>
      <c r="R237" s="211"/>
      <c r="S237" s="211"/>
      <c r="T237" s="212"/>
      <c r="AT237" s="213" t="s">
        <v>138</v>
      </c>
      <c r="AU237" s="213" t="s">
        <v>80</v>
      </c>
      <c r="AV237" s="11" t="s">
        <v>80</v>
      </c>
      <c r="AW237" s="11" t="s">
        <v>36</v>
      </c>
      <c r="AX237" s="11" t="s">
        <v>72</v>
      </c>
      <c r="AY237" s="213" t="s">
        <v>129</v>
      </c>
    </row>
    <row r="238" spans="2:65" s="11" customFormat="1" ht="13.5">
      <c r="B238" s="203"/>
      <c r="C238" s="204"/>
      <c r="D238" s="205" t="s">
        <v>138</v>
      </c>
      <c r="E238" s="206" t="s">
        <v>21</v>
      </c>
      <c r="F238" s="207" t="s">
        <v>388</v>
      </c>
      <c r="G238" s="204"/>
      <c r="H238" s="206" t="s">
        <v>21</v>
      </c>
      <c r="I238" s="208"/>
      <c r="J238" s="204"/>
      <c r="K238" s="204"/>
      <c r="L238" s="209"/>
      <c r="M238" s="210"/>
      <c r="N238" s="211"/>
      <c r="O238" s="211"/>
      <c r="P238" s="211"/>
      <c r="Q238" s="211"/>
      <c r="R238" s="211"/>
      <c r="S238" s="211"/>
      <c r="T238" s="212"/>
      <c r="AT238" s="213" t="s">
        <v>138</v>
      </c>
      <c r="AU238" s="213" t="s">
        <v>80</v>
      </c>
      <c r="AV238" s="11" t="s">
        <v>80</v>
      </c>
      <c r="AW238" s="11" t="s">
        <v>36</v>
      </c>
      <c r="AX238" s="11" t="s">
        <v>72</v>
      </c>
      <c r="AY238" s="213" t="s">
        <v>129</v>
      </c>
    </row>
    <row r="239" spans="2:65" s="11" customFormat="1" ht="13.5">
      <c r="B239" s="203"/>
      <c r="C239" s="204"/>
      <c r="D239" s="205" t="s">
        <v>138</v>
      </c>
      <c r="E239" s="206" t="s">
        <v>21</v>
      </c>
      <c r="F239" s="207" t="s">
        <v>394</v>
      </c>
      <c r="G239" s="204"/>
      <c r="H239" s="206" t="s">
        <v>21</v>
      </c>
      <c r="I239" s="208"/>
      <c r="J239" s="204"/>
      <c r="K239" s="204"/>
      <c r="L239" s="209"/>
      <c r="M239" s="210"/>
      <c r="N239" s="211"/>
      <c r="O239" s="211"/>
      <c r="P239" s="211"/>
      <c r="Q239" s="211"/>
      <c r="R239" s="211"/>
      <c r="S239" s="211"/>
      <c r="T239" s="212"/>
      <c r="AT239" s="213" t="s">
        <v>138</v>
      </c>
      <c r="AU239" s="213" t="s">
        <v>80</v>
      </c>
      <c r="AV239" s="11" t="s">
        <v>80</v>
      </c>
      <c r="AW239" s="11" t="s">
        <v>36</v>
      </c>
      <c r="AX239" s="11" t="s">
        <v>72</v>
      </c>
      <c r="AY239" s="213" t="s">
        <v>129</v>
      </c>
    </row>
    <row r="240" spans="2:65" s="12" customFormat="1" ht="13.5">
      <c r="B240" s="214"/>
      <c r="C240" s="215"/>
      <c r="D240" s="205" t="s">
        <v>138</v>
      </c>
      <c r="E240" s="216" t="s">
        <v>21</v>
      </c>
      <c r="F240" s="217" t="s">
        <v>810</v>
      </c>
      <c r="G240" s="215"/>
      <c r="H240" s="218">
        <v>195</v>
      </c>
      <c r="I240" s="219"/>
      <c r="J240" s="215"/>
      <c r="K240" s="215"/>
      <c r="L240" s="220"/>
      <c r="M240" s="221"/>
      <c r="N240" s="222"/>
      <c r="O240" s="222"/>
      <c r="P240" s="222"/>
      <c r="Q240" s="222"/>
      <c r="R240" s="222"/>
      <c r="S240" s="222"/>
      <c r="T240" s="223"/>
      <c r="AT240" s="224" t="s">
        <v>138</v>
      </c>
      <c r="AU240" s="224" t="s">
        <v>80</v>
      </c>
      <c r="AV240" s="12" t="s">
        <v>82</v>
      </c>
      <c r="AW240" s="12" t="s">
        <v>36</v>
      </c>
      <c r="AX240" s="12" t="s">
        <v>72</v>
      </c>
      <c r="AY240" s="224" t="s">
        <v>129</v>
      </c>
    </row>
    <row r="241" spans="2:65" s="11" customFormat="1" ht="13.5">
      <c r="B241" s="203"/>
      <c r="C241" s="204"/>
      <c r="D241" s="205" t="s">
        <v>138</v>
      </c>
      <c r="E241" s="206" t="s">
        <v>21</v>
      </c>
      <c r="F241" s="207" t="s">
        <v>396</v>
      </c>
      <c r="G241" s="204"/>
      <c r="H241" s="206" t="s">
        <v>21</v>
      </c>
      <c r="I241" s="208"/>
      <c r="J241" s="204"/>
      <c r="K241" s="204"/>
      <c r="L241" s="209"/>
      <c r="M241" s="210"/>
      <c r="N241" s="211"/>
      <c r="O241" s="211"/>
      <c r="P241" s="211"/>
      <c r="Q241" s="211"/>
      <c r="R241" s="211"/>
      <c r="S241" s="211"/>
      <c r="T241" s="212"/>
      <c r="AT241" s="213" t="s">
        <v>138</v>
      </c>
      <c r="AU241" s="213" t="s">
        <v>80</v>
      </c>
      <c r="AV241" s="11" t="s">
        <v>80</v>
      </c>
      <c r="AW241" s="11" t="s">
        <v>36</v>
      </c>
      <c r="AX241" s="11" t="s">
        <v>72</v>
      </c>
      <c r="AY241" s="213" t="s">
        <v>129</v>
      </c>
    </row>
    <row r="242" spans="2:65" s="12" customFormat="1" ht="13.5">
      <c r="B242" s="214"/>
      <c r="C242" s="215"/>
      <c r="D242" s="205" t="s">
        <v>138</v>
      </c>
      <c r="E242" s="216" t="s">
        <v>21</v>
      </c>
      <c r="F242" s="217" t="s">
        <v>147</v>
      </c>
      <c r="G242" s="215"/>
      <c r="H242" s="218">
        <v>3</v>
      </c>
      <c r="I242" s="219"/>
      <c r="J242" s="215"/>
      <c r="K242" s="215"/>
      <c r="L242" s="220"/>
      <c r="M242" s="221"/>
      <c r="N242" s="222"/>
      <c r="O242" s="222"/>
      <c r="P242" s="222"/>
      <c r="Q242" s="222"/>
      <c r="R242" s="222"/>
      <c r="S242" s="222"/>
      <c r="T242" s="223"/>
      <c r="AT242" s="224" t="s">
        <v>138</v>
      </c>
      <c r="AU242" s="224" t="s">
        <v>80</v>
      </c>
      <c r="AV242" s="12" t="s">
        <v>82</v>
      </c>
      <c r="AW242" s="12" t="s">
        <v>36</v>
      </c>
      <c r="AX242" s="12" t="s">
        <v>72</v>
      </c>
      <c r="AY242" s="224" t="s">
        <v>129</v>
      </c>
    </row>
    <row r="243" spans="2:65" s="11" customFormat="1" ht="13.5">
      <c r="B243" s="203"/>
      <c r="C243" s="204"/>
      <c r="D243" s="205" t="s">
        <v>138</v>
      </c>
      <c r="E243" s="206" t="s">
        <v>21</v>
      </c>
      <c r="F243" s="207" t="s">
        <v>397</v>
      </c>
      <c r="G243" s="204"/>
      <c r="H243" s="206" t="s">
        <v>21</v>
      </c>
      <c r="I243" s="208"/>
      <c r="J243" s="204"/>
      <c r="K243" s="204"/>
      <c r="L243" s="209"/>
      <c r="M243" s="210"/>
      <c r="N243" s="211"/>
      <c r="O243" s="211"/>
      <c r="P243" s="211"/>
      <c r="Q243" s="211"/>
      <c r="R243" s="211"/>
      <c r="S243" s="211"/>
      <c r="T243" s="212"/>
      <c r="AT243" s="213" t="s">
        <v>138</v>
      </c>
      <c r="AU243" s="213" t="s">
        <v>80</v>
      </c>
      <c r="AV243" s="11" t="s">
        <v>80</v>
      </c>
      <c r="AW243" s="11" t="s">
        <v>36</v>
      </c>
      <c r="AX243" s="11" t="s">
        <v>72</v>
      </c>
      <c r="AY243" s="213" t="s">
        <v>129</v>
      </c>
    </row>
    <row r="244" spans="2:65" s="12" customFormat="1" ht="13.5">
      <c r="B244" s="214"/>
      <c r="C244" s="215"/>
      <c r="D244" s="205" t="s">
        <v>138</v>
      </c>
      <c r="E244" s="216" t="s">
        <v>21</v>
      </c>
      <c r="F244" s="217" t="s">
        <v>811</v>
      </c>
      <c r="G244" s="215"/>
      <c r="H244" s="218">
        <v>36.549999999999997</v>
      </c>
      <c r="I244" s="219"/>
      <c r="J244" s="215"/>
      <c r="K244" s="215"/>
      <c r="L244" s="220"/>
      <c r="M244" s="221"/>
      <c r="N244" s="222"/>
      <c r="O244" s="222"/>
      <c r="P244" s="222"/>
      <c r="Q244" s="222"/>
      <c r="R244" s="222"/>
      <c r="S244" s="222"/>
      <c r="T244" s="223"/>
      <c r="AT244" s="224" t="s">
        <v>138</v>
      </c>
      <c r="AU244" s="224" t="s">
        <v>80</v>
      </c>
      <c r="AV244" s="12" t="s">
        <v>82</v>
      </c>
      <c r="AW244" s="12" t="s">
        <v>36</v>
      </c>
      <c r="AX244" s="12" t="s">
        <v>72</v>
      </c>
      <c r="AY244" s="224" t="s">
        <v>129</v>
      </c>
    </row>
    <row r="245" spans="2:65" s="11" customFormat="1" ht="13.5">
      <c r="B245" s="203"/>
      <c r="C245" s="204"/>
      <c r="D245" s="205" t="s">
        <v>138</v>
      </c>
      <c r="E245" s="206" t="s">
        <v>21</v>
      </c>
      <c r="F245" s="207" t="s">
        <v>401</v>
      </c>
      <c r="G245" s="204"/>
      <c r="H245" s="206" t="s">
        <v>21</v>
      </c>
      <c r="I245" s="208"/>
      <c r="J245" s="204"/>
      <c r="K245" s="204"/>
      <c r="L245" s="209"/>
      <c r="M245" s="210"/>
      <c r="N245" s="211"/>
      <c r="O245" s="211"/>
      <c r="P245" s="211"/>
      <c r="Q245" s="211"/>
      <c r="R245" s="211"/>
      <c r="S245" s="211"/>
      <c r="T245" s="212"/>
      <c r="AT245" s="213" t="s">
        <v>138</v>
      </c>
      <c r="AU245" s="213" t="s">
        <v>80</v>
      </c>
      <c r="AV245" s="11" t="s">
        <v>80</v>
      </c>
      <c r="AW245" s="11" t="s">
        <v>36</v>
      </c>
      <c r="AX245" s="11" t="s">
        <v>72</v>
      </c>
      <c r="AY245" s="213" t="s">
        <v>129</v>
      </c>
    </row>
    <row r="246" spans="2:65" s="11" customFormat="1" ht="13.5">
      <c r="B246" s="203"/>
      <c r="C246" s="204"/>
      <c r="D246" s="205" t="s">
        <v>138</v>
      </c>
      <c r="E246" s="206" t="s">
        <v>21</v>
      </c>
      <c r="F246" s="207" t="s">
        <v>399</v>
      </c>
      <c r="G246" s="204"/>
      <c r="H246" s="206" t="s">
        <v>21</v>
      </c>
      <c r="I246" s="208"/>
      <c r="J246" s="204"/>
      <c r="K246" s="204"/>
      <c r="L246" s="209"/>
      <c r="M246" s="210"/>
      <c r="N246" s="211"/>
      <c r="O246" s="211"/>
      <c r="P246" s="211"/>
      <c r="Q246" s="211"/>
      <c r="R246" s="211"/>
      <c r="S246" s="211"/>
      <c r="T246" s="212"/>
      <c r="AT246" s="213" t="s">
        <v>138</v>
      </c>
      <c r="AU246" s="213" t="s">
        <v>80</v>
      </c>
      <c r="AV246" s="11" t="s">
        <v>80</v>
      </c>
      <c r="AW246" s="11" t="s">
        <v>36</v>
      </c>
      <c r="AX246" s="11" t="s">
        <v>72</v>
      </c>
      <c r="AY246" s="213" t="s">
        <v>129</v>
      </c>
    </row>
    <row r="247" spans="2:65" s="12" customFormat="1" ht="13.5">
      <c r="B247" s="214"/>
      <c r="C247" s="215"/>
      <c r="D247" s="205" t="s">
        <v>138</v>
      </c>
      <c r="E247" s="216" t="s">
        <v>21</v>
      </c>
      <c r="F247" s="217" t="s">
        <v>812</v>
      </c>
      <c r="G247" s="215"/>
      <c r="H247" s="218">
        <v>300</v>
      </c>
      <c r="I247" s="219"/>
      <c r="J247" s="215"/>
      <c r="K247" s="215"/>
      <c r="L247" s="220"/>
      <c r="M247" s="221"/>
      <c r="N247" s="222"/>
      <c r="O247" s="222"/>
      <c r="P247" s="222"/>
      <c r="Q247" s="222"/>
      <c r="R247" s="222"/>
      <c r="S247" s="222"/>
      <c r="T247" s="223"/>
      <c r="AT247" s="224" t="s">
        <v>138</v>
      </c>
      <c r="AU247" s="224" t="s">
        <v>80</v>
      </c>
      <c r="AV247" s="12" t="s">
        <v>82</v>
      </c>
      <c r="AW247" s="12" t="s">
        <v>36</v>
      </c>
      <c r="AX247" s="12" t="s">
        <v>72</v>
      </c>
      <c r="AY247" s="224" t="s">
        <v>129</v>
      </c>
    </row>
    <row r="248" spans="2:65" s="11" customFormat="1" ht="13.5">
      <c r="B248" s="203"/>
      <c r="C248" s="204"/>
      <c r="D248" s="205" t="s">
        <v>138</v>
      </c>
      <c r="E248" s="206" t="s">
        <v>21</v>
      </c>
      <c r="F248" s="207" t="s">
        <v>401</v>
      </c>
      <c r="G248" s="204"/>
      <c r="H248" s="206" t="s">
        <v>21</v>
      </c>
      <c r="I248" s="208"/>
      <c r="J248" s="204"/>
      <c r="K248" s="204"/>
      <c r="L248" s="209"/>
      <c r="M248" s="210"/>
      <c r="N248" s="211"/>
      <c r="O248" s="211"/>
      <c r="P248" s="211"/>
      <c r="Q248" s="211"/>
      <c r="R248" s="211"/>
      <c r="S248" s="211"/>
      <c r="T248" s="212"/>
      <c r="AT248" s="213" t="s">
        <v>138</v>
      </c>
      <c r="AU248" s="213" t="s">
        <v>80</v>
      </c>
      <c r="AV248" s="11" t="s">
        <v>80</v>
      </c>
      <c r="AW248" s="11" t="s">
        <v>36</v>
      </c>
      <c r="AX248" s="11" t="s">
        <v>72</v>
      </c>
      <c r="AY248" s="213" t="s">
        <v>129</v>
      </c>
    </row>
    <row r="249" spans="2:65" s="12" customFormat="1" ht="13.5">
      <c r="B249" s="214"/>
      <c r="C249" s="215"/>
      <c r="D249" s="205" t="s">
        <v>138</v>
      </c>
      <c r="E249" s="216" t="s">
        <v>21</v>
      </c>
      <c r="F249" s="217" t="s">
        <v>247</v>
      </c>
      <c r="G249" s="215"/>
      <c r="H249" s="218">
        <v>19</v>
      </c>
      <c r="I249" s="219"/>
      <c r="J249" s="215"/>
      <c r="K249" s="215"/>
      <c r="L249" s="220"/>
      <c r="M249" s="221"/>
      <c r="N249" s="222"/>
      <c r="O249" s="222"/>
      <c r="P249" s="222"/>
      <c r="Q249" s="222"/>
      <c r="R249" s="222"/>
      <c r="S249" s="222"/>
      <c r="T249" s="223"/>
      <c r="AT249" s="224" t="s">
        <v>138</v>
      </c>
      <c r="AU249" s="224" t="s">
        <v>80</v>
      </c>
      <c r="AV249" s="12" t="s">
        <v>82</v>
      </c>
      <c r="AW249" s="12" t="s">
        <v>36</v>
      </c>
      <c r="AX249" s="12" t="s">
        <v>72</v>
      </c>
      <c r="AY249" s="224" t="s">
        <v>129</v>
      </c>
    </row>
    <row r="250" spans="2:65" s="13" customFormat="1" ht="13.5">
      <c r="B250" s="225"/>
      <c r="C250" s="226"/>
      <c r="D250" s="205" t="s">
        <v>138</v>
      </c>
      <c r="E250" s="227" t="s">
        <v>21</v>
      </c>
      <c r="F250" s="228" t="s">
        <v>155</v>
      </c>
      <c r="G250" s="226"/>
      <c r="H250" s="229">
        <v>553.54999999999995</v>
      </c>
      <c r="I250" s="230"/>
      <c r="J250" s="226"/>
      <c r="K250" s="226"/>
      <c r="L250" s="231"/>
      <c r="M250" s="232"/>
      <c r="N250" s="233"/>
      <c r="O250" s="233"/>
      <c r="P250" s="233"/>
      <c r="Q250" s="233"/>
      <c r="R250" s="233"/>
      <c r="S250" s="233"/>
      <c r="T250" s="234"/>
      <c r="AT250" s="235" t="s">
        <v>138</v>
      </c>
      <c r="AU250" s="235" t="s">
        <v>80</v>
      </c>
      <c r="AV250" s="13" t="s">
        <v>136</v>
      </c>
      <c r="AW250" s="13" t="s">
        <v>36</v>
      </c>
      <c r="AX250" s="13" t="s">
        <v>80</v>
      </c>
      <c r="AY250" s="235" t="s">
        <v>129</v>
      </c>
    </row>
    <row r="251" spans="2:65" s="1" customFormat="1" ht="16.5" customHeight="1">
      <c r="B251" s="40"/>
      <c r="C251" s="191" t="s">
        <v>354</v>
      </c>
      <c r="D251" s="191" t="s">
        <v>131</v>
      </c>
      <c r="E251" s="192" t="s">
        <v>403</v>
      </c>
      <c r="F251" s="193" t="s">
        <v>404</v>
      </c>
      <c r="G251" s="194" t="s">
        <v>134</v>
      </c>
      <c r="H251" s="195">
        <v>47</v>
      </c>
      <c r="I251" s="196"/>
      <c r="J251" s="197">
        <f>ROUND(I251*H251,2)</f>
        <v>0</v>
      </c>
      <c r="K251" s="193" t="s">
        <v>135</v>
      </c>
      <c r="L251" s="60"/>
      <c r="M251" s="198" t="s">
        <v>21</v>
      </c>
      <c r="N251" s="199" t="s">
        <v>43</v>
      </c>
      <c r="O251" s="41"/>
      <c r="P251" s="200">
        <f>O251*H251</f>
        <v>0</v>
      </c>
      <c r="Q251" s="200">
        <v>0</v>
      </c>
      <c r="R251" s="200">
        <f>Q251*H251</f>
        <v>0</v>
      </c>
      <c r="S251" s="200">
        <v>0</v>
      </c>
      <c r="T251" s="201">
        <f>S251*H251</f>
        <v>0</v>
      </c>
      <c r="AR251" s="23" t="s">
        <v>136</v>
      </c>
      <c r="AT251" s="23" t="s">
        <v>131</v>
      </c>
      <c r="AU251" s="23" t="s">
        <v>80</v>
      </c>
      <c r="AY251" s="23" t="s">
        <v>129</v>
      </c>
      <c r="BE251" s="202">
        <f>IF(N251="základní",J251,0)</f>
        <v>0</v>
      </c>
      <c r="BF251" s="202">
        <f>IF(N251="snížená",J251,0)</f>
        <v>0</v>
      </c>
      <c r="BG251" s="202">
        <f>IF(N251="zákl. přenesená",J251,0)</f>
        <v>0</v>
      </c>
      <c r="BH251" s="202">
        <f>IF(N251="sníž. přenesená",J251,0)</f>
        <v>0</v>
      </c>
      <c r="BI251" s="202">
        <f>IF(N251="nulová",J251,0)</f>
        <v>0</v>
      </c>
      <c r="BJ251" s="23" t="s">
        <v>80</v>
      </c>
      <c r="BK251" s="202">
        <f>ROUND(I251*H251,2)</f>
        <v>0</v>
      </c>
      <c r="BL251" s="23" t="s">
        <v>136</v>
      </c>
      <c r="BM251" s="23" t="s">
        <v>813</v>
      </c>
    </row>
    <row r="252" spans="2:65" s="11" customFormat="1" ht="13.5">
      <c r="B252" s="203"/>
      <c r="C252" s="204"/>
      <c r="D252" s="205" t="s">
        <v>138</v>
      </c>
      <c r="E252" s="206" t="s">
        <v>21</v>
      </c>
      <c r="F252" s="207" t="s">
        <v>769</v>
      </c>
      <c r="G252" s="204"/>
      <c r="H252" s="206" t="s">
        <v>21</v>
      </c>
      <c r="I252" s="208"/>
      <c r="J252" s="204"/>
      <c r="K252" s="204"/>
      <c r="L252" s="209"/>
      <c r="M252" s="210"/>
      <c r="N252" s="211"/>
      <c r="O252" s="211"/>
      <c r="P252" s="211"/>
      <c r="Q252" s="211"/>
      <c r="R252" s="211"/>
      <c r="S252" s="211"/>
      <c r="T252" s="212"/>
      <c r="AT252" s="213" t="s">
        <v>138</v>
      </c>
      <c r="AU252" s="213" t="s">
        <v>80</v>
      </c>
      <c r="AV252" s="11" t="s">
        <v>80</v>
      </c>
      <c r="AW252" s="11" t="s">
        <v>36</v>
      </c>
      <c r="AX252" s="11" t="s">
        <v>72</v>
      </c>
      <c r="AY252" s="213" t="s">
        <v>129</v>
      </c>
    </row>
    <row r="253" spans="2:65" s="11" customFormat="1" ht="13.5">
      <c r="B253" s="203"/>
      <c r="C253" s="204"/>
      <c r="D253" s="205" t="s">
        <v>138</v>
      </c>
      <c r="E253" s="206" t="s">
        <v>21</v>
      </c>
      <c r="F253" s="207" t="s">
        <v>388</v>
      </c>
      <c r="G253" s="204"/>
      <c r="H253" s="206" t="s">
        <v>21</v>
      </c>
      <c r="I253" s="208"/>
      <c r="J253" s="204"/>
      <c r="K253" s="204"/>
      <c r="L253" s="209"/>
      <c r="M253" s="210"/>
      <c r="N253" s="211"/>
      <c r="O253" s="211"/>
      <c r="P253" s="211"/>
      <c r="Q253" s="211"/>
      <c r="R253" s="211"/>
      <c r="S253" s="211"/>
      <c r="T253" s="212"/>
      <c r="AT253" s="213" t="s">
        <v>138</v>
      </c>
      <c r="AU253" s="213" t="s">
        <v>80</v>
      </c>
      <c r="AV253" s="11" t="s">
        <v>80</v>
      </c>
      <c r="AW253" s="11" t="s">
        <v>36</v>
      </c>
      <c r="AX253" s="11" t="s">
        <v>72</v>
      </c>
      <c r="AY253" s="213" t="s">
        <v>129</v>
      </c>
    </row>
    <row r="254" spans="2:65" s="11" customFormat="1" ht="13.5">
      <c r="B254" s="203"/>
      <c r="C254" s="204"/>
      <c r="D254" s="205" t="s">
        <v>138</v>
      </c>
      <c r="E254" s="206" t="s">
        <v>21</v>
      </c>
      <c r="F254" s="207" t="s">
        <v>406</v>
      </c>
      <c r="G254" s="204"/>
      <c r="H254" s="206" t="s">
        <v>21</v>
      </c>
      <c r="I254" s="208"/>
      <c r="J254" s="204"/>
      <c r="K254" s="204"/>
      <c r="L254" s="209"/>
      <c r="M254" s="210"/>
      <c r="N254" s="211"/>
      <c r="O254" s="211"/>
      <c r="P254" s="211"/>
      <c r="Q254" s="211"/>
      <c r="R254" s="211"/>
      <c r="S254" s="211"/>
      <c r="T254" s="212"/>
      <c r="AT254" s="213" t="s">
        <v>138</v>
      </c>
      <c r="AU254" s="213" t="s">
        <v>80</v>
      </c>
      <c r="AV254" s="11" t="s">
        <v>80</v>
      </c>
      <c r="AW254" s="11" t="s">
        <v>36</v>
      </c>
      <c r="AX254" s="11" t="s">
        <v>72</v>
      </c>
      <c r="AY254" s="213" t="s">
        <v>129</v>
      </c>
    </row>
    <row r="255" spans="2:65" s="12" customFormat="1" ht="13.5">
      <c r="B255" s="214"/>
      <c r="C255" s="215"/>
      <c r="D255" s="205" t="s">
        <v>138</v>
      </c>
      <c r="E255" s="216" t="s">
        <v>21</v>
      </c>
      <c r="F255" s="217" t="s">
        <v>338</v>
      </c>
      <c r="G255" s="215"/>
      <c r="H255" s="218">
        <v>37</v>
      </c>
      <c r="I255" s="219"/>
      <c r="J255" s="215"/>
      <c r="K255" s="215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138</v>
      </c>
      <c r="AU255" s="224" t="s">
        <v>80</v>
      </c>
      <c r="AV255" s="12" t="s">
        <v>82</v>
      </c>
      <c r="AW255" s="12" t="s">
        <v>36</v>
      </c>
      <c r="AX255" s="12" t="s">
        <v>72</v>
      </c>
      <c r="AY255" s="224" t="s">
        <v>129</v>
      </c>
    </row>
    <row r="256" spans="2:65" s="11" customFormat="1" ht="13.5">
      <c r="B256" s="203"/>
      <c r="C256" s="204"/>
      <c r="D256" s="205" t="s">
        <v>138</v>
      </c>
      <c r="E256" s="206" t="s">
        <v>21</v>
      </c>
      <c r="F256" s="207" t="s">
        <v>396</v>
      </c>
      <c r="G256" s="204"/>
      <c r="H256" s="206" t="s">
        <v>21</v>
      </c>
      <c r="I256" s="208"/>
      <c r="J256" s="204"/>
      <c r="K256" s="204"/>
      <c r="L256" s="209"/>
      <c r="M256" s="210"/>
      <c r="N256" s="211"/>
      <c r="O256" s="211"/>
      <c r="P256" s="211"/>
      <c r="Q256" s="211"/>
      <c r="R256" s="211"/>
      <c r="S256" s="211"/>
      <c r="T256" s="212"/>
      <c r="AT256" s="213" t="s">
        <v>138</v>
      </c>
      <c r="AU256" s="213" t="s">
        <v>80</v>
      </c>
      <c r="AV256" s="11" t="s">
        <v>80</v>
      </c>
      <c r="AW256" s="11" t="s">
        <v>36</v>
      </c>
      <c r="AX256" s="11" t="s">
        <v>72</v>
      </c>
      <c r="AY256" s="213" t="s">
        <v>129</v>
      </c>
    </row>
    <row r="257" spans="2:65" s="12" customFormat="1" ht="13.5">
      <c r="B257" s="214"/>
      <c r="C257" s="215"/>
      <c r="D257" s="205" t="s">
        <v>138</v>
      </c>
      <c r="E257" s="216" t="s">
        <v>21</v>
      </c>
      <c r="F257" s="217" t="s">
        <v>187</v>
      </c>
      <c r="G257" s="215"/>
      <c r="H257" s="218">
        <v>10</v>
      </c>
      <c r="I257" s="219"/>
      <c r="J257" s="215"/>
      <c r="K257" s="215"/>
      <c r="L257" s="220"/>
      <c r="M257" s="221"/>
      <c r="N257" s="222"/>
      <c r="O257" s="222"/>
      <c r="P257" s="222"/>
      <c r="Q257" s="222"/>
      <c r="R257" s="222"/>
      <c r="S257" s="222"/>
      <c r="T257" s="223"/>
      <c r="AT257" s="224" t="s">
        <v>138</v>
      </c>
      <c r="AU257" s="224" t="s">
        <v>80</v>
      </c>
      <c r="AV257" s="12" t="s">
        <v>82</v>
      </c>
      <c r="AW257" s="12" t="s">
        <v>36</v>
      </c>
      <c r="AX257" s="12" t="s">
        <v>72</v>
      </c>
      <c r="AY257" s="224" t="s">
        <v>129</v>
      </c>
    </row>
    <row r="258" spans="2:65" s="13" customFormat="1" ht="13.5">
      <c r="B258" s="225"/>
      <c r="C258" s="226"/>
      <c r="D258" s="205" t="s">
        <v>138</v>
      </c>
      <c r="E258" s="227" t="s">
        <v>21</v>
      </c>
      <c r="F258" s="228" t="s">
        <v>155</v>
      </c>
      <c r="G258" s="226"/>
      <c r="H258" s="229">
        <v>47</v>
      </c>
      <c r="I258" s="230"/>
      <c r="J258" s="226"/>
      <c r="K258" s="226"/>
      <c r="L258" s="231"/>
      <c r="M258" s="232"/>
      <c r="N258" s="233"/>
      <c r="O258" s="233"/>
      <c r="P258" s="233"/>
      <c r="Q258" s="233"/>
      <c r="R258" s="233"/>
      <c r="S258" s="233"/>
      <c r="T258" s="234"/>
      <c r="AT258" s="235" t="s">
        <v>138</v>
      </c>
      <c r="AU258" s="235" t="s">
        <v>80</v>
      </c>
      <c r="AV258" s="13" t="s">
        <v>136</v>
      </c>
      <c r="AW258" s="13" t="s">
        <v>36</v>
      </c>
      <c r="AX258" s="13" t="s">
        <v>80</v>
      </c>
      <c r="AY258" s="235" t="s">
        <v>129</v>
      </c>
    </row>
    <row r="259" spans="2:65" s="1" customFormat="1" ht="25.5" customHeight="1">
      <c r="B259" s="40"/>
      <c r="C259" s="191" t="s">
        <v>359</v>
      </c>
      <c r="D259" s="191" t="s">
        <v>131</v>
      </c>
      <c r="E259" s="192" t="s">
        <v>411</v>
      </c>
      <c r="F259" s="193" t="s">
        <v>412</v>
      </c>
      <c r="G259" s="194" t="s">
        <v>134</v>
      </c>
      <c r="H259" s="195">
        <v>150</v>
      </c>
      <c r="I259" s="196"/>
      <c r="J259" s="197">
        <f>ROUND(I259*H259,2)</f>
        <v>0</v>
      </c>
      <c r="K259" s="193" t="s">
        <v>135</v>
      </c>
      <c r="L259" s="60"/>
      <c r="M259" s="198" t="s">
        <v>21</v>
      </c>
      <c r="N259" s="199" t="s">
        <v>43</v>
      </c>
      <c r="O259" s="41"/>
      <c r="P259" s="200">
        <f>O259*H259</f>
        <v>0</v>
      </c>
      <c r="Q259" s="200">
        <v>0</v>
      </c>
      <c r="R259" s="200">
        <f>Q259*H259</f>
        <v>0</v>
      </c>
      <c r="S259" s="200">
        <v>0</v>
      </c>
      <c r="T259" s="201">
        <f>S259*H259</f>
        <v>0</v>
      </c>
      <c r="AR259" s="23" t="s">
        <v>136</v>
      </c>
      <c r="AT259" s="23" t="s">
        <v>131</v>
      </c>
      <c r="AU259" s="23" t="s">
        <v>80</v>
      </c>
      <c r="AY259" s="23" t="s">
        <v>129</v>
      </c>
      <c r="BE259" s="202">
        <f>IF(N259="základní",J259,0)</f>
        <v>0</v>
      </c>
      <c r="BF259" s="202">
        <f>IF(N259="snížená",J259,0)</f>
        <v>0</v>
      </c>
      <c r="BG259" s="202">
        <f>IF(N259="zákl. přenesená",J259,0)</f>
        <v>0</v>
      </c>
      <c r="BH259" s="202">
        <f>IF(N259="sníž. přenesená",J259,0)</f>
        <v>0</v>
      </c>
      <c r="BI259" s="202">
        <f>IF(N259="nulová",J259,0)</f>
        <v>0</v>
      </c>
      <c r="BJ259" s="23" t="s">
        <v>80</v>
      </c>
      <c r="BK259" s="202">
        <f>ROUND(I259*H259,2)</f>
        <v>0</v>
      </c>
      <c r="BL259" s="23" t="s">
        <v>136</v>
      </c>
      <c r="BM259" s="23" t="s">
        <v>814</v>
      </c>
    </row>
    <row r="260" spans="2:65" s="11" customFormat="1" ht="13.5">
      <c r="B260" s="203"/>
      <c r="C260" s="204"/>
      <c r="D260" s="205" t="s">
        <v>138</v>
      </c>
      <c r="E260" s="206" t="s">
        <v>21</v>
      </c>
      <c r="F260" s="207" t="s">
        <v>769</v>
      </c>
      <c r="G260" s="204"/>
      <c r="H260" s="206" t="s">
        <v>21</v>
      </c>
      <c r="I260" s="208"/>
      <c r="J260" s="204"/>
      <c r="K260" s="204"/>
      <c r="L260" s="209"/>
      <c r="M260" s="210"/>
      <c r="N260" s="211"/>
      <c r="O260" s="211"/>
      <c r="P260" s="211"/>
      <c r="Q260" s="211"/>
      <c r="R260" s="211"/>
      <c r="S260" s="211"/>
      <c r="T260" s="212"/>
      <c r="AT260" s="213" t="s">
        <v>138</v>
      </c>
      <c r="AU260" s="213" t="s">
        <v>80</v>
      </c>
      <c r="AV260" s="11" t="s">
        <v>80</v>
      </c>
      <c r="AW260" s="11" t="s">
        <v>36</v>
      </c>
      <c r="AX260" s="11" t="s">
        <v>72</v>
      </c>
      <c r="AY260" s="213" t="s">
        <v>129</v>
      </c>
    </row>
    <row r="261" spans="2:65" s="11" customFormat="1" ht="13.5">
      <c r="B261" s="203"/>
      <c r="C261" s="204"/>
      <c r="D261" s="205" t="s">
        <v>138</v>
      </c>
      <c r="E261" s="206" t="s">
        <v>21</v>
      </c>
      <c r="F261" s="207" t="s">
        <v>414</v>
      </c>
      <c r="G261" s="204"/>
      <c r="H261" s="206" t="s">
        <v>21</v>
      </c>
      <c r="I261" s="208"/>
      <c r="J261" s="204"/>
      <c r="K261" s="204"/>
      <c r="L261" s="209"/>
      <c r="M261" s="210"/>
      <c r="N261" s="211"/>
      <c r="O261" s="211"/>
      <c r="P261" s="211"/>
      <c r="Q261" s="211"/>
      <c r="R261" s="211"/>
      <c r="S261" s="211"/>
      <c r="T261" s="212"/>
      <c r="AT261" s="213" t="s">
        <v>138</v>
      </c>
      <c r="AU261" s="213" t="s">
        <v>80</v>
      </c>
      <c r="AV261" s="11" t="s">
        <v>80</v>
      </c>
      <c r="AW261" s="11" t="s">
        <v>36</v>
      </c>
      <c r="AX261" s="11" t="s">
        <v>72</v>
      </c>
      <c r="AY261" s="213" t="s">
        <v>129</v>
      </c>
    </row>
    <row r="262" spans="2:65" s="12" customFormat="1" ht="13.5">
      <c r="B262" s="214"/>
      <c r="C262" s="215"/>
      <c r="D262" s="205" t="s">
        <v>138</v>
      </c>
      <c r="E262" s="216" t="s">
        <v>21</v>
      </c>
      <c r="F262" s="217" t="s">
        <v>796</v>
      </c>
      <c r="G262" s="215"/>
      <c r="H262" s="218">
        <v>150</v>
      </c>
      <c r="I262" s="219"/>
      <c r="J262" s="215"/>
      <c r="K262" s="215"/>
      <c r="L262" s="220"/>
      <c r="M262" s="221"/>
      <c r="N262" s="222"/>
      <c r="O262" s="222"/>
      <c r="P262" s="222"/>
      <c r="Q262" s="222"/>
      <c r="R262" s="222"/>
      <c r="S262" s="222"/>
      <c r="T262" s="223"/>
      <c r="AT262" s="224" t="s">
        <v>138</v>
      </c>
      <c r="AU262" s="224" t="s">
        <v>80</v>
      </c>
      <c r="AV262" s="12" t="s">
        <v>82</v>
      </c>
      <c r="AW262" s="12" t="s">
        <v>36</v>
      </c>
      <c r="AX262" s="12" t="s">
        <v>80</v>
      </c>
      <c r="AY262" s="224" t="s">
        <v>129</v>
      </c>
    </row>
    <row r="263" spans="2:65" s="1" customFormat="1" ht="16.5" customHeight="1">
      <c r="B263" s="40"/>
      <c r="C263" s="191" t="s">
        <v>367</v>
      </c>
      <c r="D263" s="191" t="s">
        <v>131</v>
      </c>
      <c r="E263" s="192" t="s">
        <v>416</v>
      </c>
      <c r="F263" s="193" t="s">
        <v>417</v>
      </c>
      <c r="G263" s="194" t="s">
        <v>134</v>
      </c>
      <c r="H263" s="195">
        <v>150</v>
      </c>
      <c r="I263" s="196"/>
      <c r="J263" s="197">
        <f>ROUND(I263*H263,2)</f>
        <v>0</v>
      </c>
      <c r="K263" s="193" t="s">
        <v>135</v>
      </c>
      <c r="L263" s="60"/>
      <c r="M263" s="198" t="s">
        <v>21</v>
      </c>
      <c r="N263" s="199" t="s">
        <v>43</v>
      </c>
      <c r="O263" s="41"/>
      <c r="P263" s="200">
        <f>O263*H263</f>
        <v>0</v>
      </c>
      <c r="Q263" s="200">
        <v>0</v>
      </c>
      <c r="R263" s="200">
        <f>Q263*H263</f>
        <v>0</v>
      </c>
      <c r="S263" s="200">
        <v>0</v>
      </c>
      <c r="T263" s="201">
        <f>S263*H263</f>
        <v>0</v>
      </c>
      <c r="AR263" s="23" t="s">
        <v>136</v>
      </c>
      <c r="AT263" s="23" t="s">
        <v>131</v>
      </c>
      <c r="AU263" s="23" t="s">
        <v>80</v>
      </c>
      <c r="AY263" s="23" t="s">
        <v>129</v>
      </c>
      <c r="BE263" s="202">
        <f>IF(N263="základní",J263,0)</f>
        <v>0</v>
      </c>
      <c r="BF263" s="202">
        <f>IF(N263="snížená",J263,0)</f>
        <v>0</v>
      </c>
      <c r="BG263" s="202">
        <f>IF(N263="zákl. přenesená",J263,0)</f>
        <v>0</v>
      </c>
      <c r="BH263" s="202">
        <f>IF(N263="sníž. přenesená",J263,0)</f>
        <v>0</v>
      </c>
      <c r="BI263" s="202">
        <f>IF(N263="nulová",J263,0)</f>
        <v>0</v>
      </c>
      <c r="BJ263" s="23" t="s">
        <v>80</v>
      </c>
      <c r="BK263" s="202">
        <f>ROUND(I263*H263,2)</f>
        <v>0</v>
      </c>
      <c r="BL263" s="23" t="s">
        <v>136</v>
      </c>
      <c r="BM263" s="23" t="s">
        <v>815</v>
      </c>
    </row>
    <row r="264" spans="2:65" s="11" customFormat="1" ht="13.5">
      <c r="B264" s="203"/>
      <c r="C264" s="204"/>
      <c r="D264" s="205" t="s">
        <v>138</v>
      </c>
      <c r="E264" s="206" t="s">
        <v>21</v>
      </c>
      <c r="F264" s="207" t="s">
        <v>769</v>
      </c>
      <c r="G264" s="204"/>
      <c r="H264" s="206" t="s">
        <v>21</v>
      </c>
      <c r="I264" s="208"/>
      <c r="J264" s="204"/>
      <c r="K264" s="204"/>
      <c r="L264" s="209"/>
      <c r="M264" s="210"/>
      <c r="N264" s="211"/>
      <c r="O264" s="211"/>
      <c r="P264" s="211"/>
      <c r="Q264" s="211"/>
      <c r="R264" s="211"/>
      <c r="S264" s="211"/>
      <c r="T264" s="212"/>
      <c r="AT264" s="213" t="s">
        <v>138</v>
      </c>
      <c r="AU264" s="213" t="s">
        <v>80</v>
      </c>
      <c r="AV264" s="11" t="s">
        <v>80</v>
      </c>
      <c r="AW264" s="11" t="s">
        <v>36</v>
      </c>
      <c r="AX264" s="11" t="s">
        <v>72</v>
      </c>
      <c r="AY264" s="213" t="s">
        <v>129</v>
      </c>
    </row>
    <row r="265" spans="2:65" s="11" customFormat="1" ht="13.5">
      <c r="B265" s="203"/>
      <c r="C265" s="204"/>
      <c r="D265" s="205" t="s">
        <v>138</v>
      </c>
      <c r="E265" s="206" t="s">
        <v>21</v>
      </c>
      <c r="F265" s="207" t="s">
        <v>399</v>
      </c>
      <c r="G265" s="204"/>
      <c r="H265" s="206" t="s">
        <v>21</v>
      </c>
      <c r="I265" s="208"/>
      <c r="J265" s="204"/>
      <c r="K265" s="204"/>
      <c r="L265" s="209"/>
      <c r="M265" s="210"/>
      <c r="N265" s="211"/>
      <c r="O265" s="211"/>
      <c r="P265" s="211"/>
      <c r="Q265" s="211"/>
      <c r="R265" s="211"/>
      <c r="S265" s="211"/>
      <c r="T265" s="212"/>
      <c r="AT265" s="213" t="s">
        <v>138</v>
      </c>
      <c r="AU265" s="213" t="s">
        <v>80</v>
      </c>
      <c r="AV265" s="11" t="s">
        <v>80</v>
      </c>
      <c r="AW265" s="11" t="s">
        <v>36</v>
      </c>
      <c r="AX265" s="11" t="s">
        <v>72</v>
      </c>
      <c r="AY265" s="213" t="s">
        <v>129</v>
      </c>
    </row>
    <row r="266" spans="2:65" s="12" customFormat="1" ht="13.5">
      <c r="B266" s="214"/>
      <c r="C266" s="215"/>
      <c r="D266" s="205" t="s">
        <v>138</v>
      </c>
      <c r="E266" s="216" t="s">
        <v>21</v>
      </c>
      <c r="F266" s="217" t="s">
        <v>796</v>
      </c>
      <c r="G266" s="215"/>
      <c r="H266" s="218">
        <v>150</v>
      </c>
      <c r="I266" s="219"/>
      <c r="J266" s="215"/>
      <c r="K266" s="215"/>
      <c r="L266" s="220"/>
      <c r="M266" s="221"/>
      <c r="N266" s="222"/>
      <c r="O266" s="222"/>
      <c r="P266" s="222"/>
      <c r="Q266" s="222"/>
      <c r="R266" s="222"/>
      <c r="S266" s="222"/>
      <c r="T266" s="223"/>
      <c r="AT266" s="224" t="s">
        <v>138</v>
      </c>
      <c r="AU266" s="224" t="s">
        <v>80</v>
      </c>
      <c r="AV266" s="12" t="s">
        <v>82</v>
      </c>
      <c r="AW266" s="12" t="s">
        <v>36</v>
      </c>
      <c r="AX266" s="12" t="s">
        <v>80</v>
      </c>
      <c r="AY266" s="224" t="s">
        <v>129</v>
      </c>
    </row>
    <row r="267" spans="2:65" s="1" customFormat="1" ht="16.5" customHeight="1">
      <c r="B267" s="40"/>
      <c r="C267" s="191" t="s">
        <v>371</v>
      </c>
      <c r="D267" s="191" t="s">
        <v>131</v>
      </c>
      <c r="E267" s="192" t="s">
        <v>420</v>
      </c>
      <c r="F267" s="193" t="s">
        <v>421</v>
      </c>
      <c r="G267" s="194" t="s">
        <v>134</v>
      </c>
      <c r="H267" s="195">
        <v>300</v>
      </c>
      <c r="I267" s="196"/>
      <c r="J267" s="197">
        <f>ROUND(I267*H267,2)</f>
        <v>0</v>
      </c>
      <c r="K267" s="193" t="s">
        <v>135</v>
      </c>
      <c r="L267" s="60"/>
      <c r="M267" s="198" t="s">
        <v>21</v>
      </c>
      <c r="N267" s="199" t="s">
        <v>43</v>
      </c>
      <c r="O267" s="41"/>
      <c r="P267" s="200">
        <f>O267*H267</f>
        <v>0</v>
      </c>
      <c r="Q267" s="200">
        <v>0</v>
      </c>
      <c r="R267" s="200">
        <f>Q267*H267</f>
        <v>0</v>
      </c>
      <c r="S267" s="200">
        <v>0</v>
      </c>
      <c r="T267" s="201">
        <f>S267*H267</f>
        <v>0</v>
      </c>
      <c r="AR267" s="23" t="s">
        <v>136</v>
      </c>
      <c r="AT267" s="23" t="s">
        <v>131</v>
      </c>
      <c r="AU267" s="23" t="s">
        <v>80</v>
      </c>
      <c r="AY267" s="23" t="s">
        <v>129</v>
      </c>
      <c r="BE267" s="202">
        <f>IF(N267="základní",J267,0)</f>
        <v>0</v>
      </c>
      <c r="BF267" s="202">
        <f>IF(N267="snížená",J267,0)</f>
        <v>0</v>
      </c>
      <c r="BG267" s="202">
        <f>IF(N267="zákl. přenesená",J267,0)</f>
        <v>0</v>
      </c>
      <c r="BH267" s="202">
        <f>IF(N267="sníž. přenesená",J267,0)</f>
        <v>0</v>
      </c>
      <c r="BI267" s="202">
        <f>IF(N267="nulová",J267,0)</f>
        <v>0</v>
      </c>
      <c r="BJ267" s="23" t="s">
        <v>80</v>
      </c>
      <c r="BK267" s="202">
        <f>ROUND(I267*H267,2)</f>
        <v>0</v>
      </c>
      <c r="BL267" s="23" t="s">
        <v>136</v>
      </c>
      <c r="BM267" s="23" t="s">
        <v>816</v>
      </c>
    </row>
    <row r="268" spans="2:65" s="11" customFormat="1" ht="13.5">
      <c r="B268" s="203"/>
      <c r="C268" s="204"/>
      <c r="D268" s="205" t="s">
        <v>138</v>
      </c>
      <c r="E268" s="206" t="s">
        <v>21</v>
      </c>
      <c r="F268" s="207" t="s">
        <v>769</v>
      </c>
      <c r="G268" s="204"/>
      <c r="H268" s="206" t="s">
        <v>21</v>
      </c>
      <c r="I268" s="208"/>
      <c r="J268" s="204"/>
      <c r="K268" s="204"/>
      <c r="L268" s="209"/>
      <c r="M268" s="210"/>
      <c r="N268" s="211"/>
      <c r="O268" s="211"/>
      <c r="P268" s="211"/>
      <c r="Q268" s="211"/>
      <c r="R268" s="211"/>
      <c r="S268" s="211"/>
      <c r="T268" s="212"/>
      <c r="AT268" s="213" t="s">
        <v>138</v>
      </c>
      <c r="AU268" s="213" t="s">
        <v>80</v>
      </c>
      <c r="AV268" s="11" t="s">
        <v>80</v>
      </c>
      <c r="AW268" s="11" t="s">
        <v>36</v>
      </c>
      <c r="AX268" s="11" t="s">
        <v>72</v>
      </c>
      <c r="AY268" s="213" t="s">
        <v>129</v>
      </c>
    </row>
    <row r="269" spans="2:65" s="11" customFormat="1" ht="13.5">
      <c r="B269" s="203"/>
      <c r="C269" s="204"/>
      <c r="D269" s="205" t="s">
        <v>138</v>
      </c>
      <c r="E269" s="206" t="s">
        <v>21</v>
      </c>
      <c r="F269" s="207" t="s">
        <v>423</v>
      </c>
      <c r="G269" s="204"/>
      <c r="H269" s="206" t="s">
        <v>21</v>
      </c>
      <c r="I269" s="208"/>
      <c r="J269" s="204"/>
      <c r="K269" s="204"/>
      <c r="L269" s="209"/>
      <c r="M269" s="210"/>
      <c r="N269" s="211"/>
      <c r="O269" s="211"/>
      <c r="P269" s="211"/>
      <c r="Q269" s="211"/>
      <c r="R269" s="211"/>
      <c r="S269" s="211"/>
      <c r="T269" s="212"/>
      <c r="AT269" s="213" t="s">
        <v>138</v>
      </c>
      <c r="AU269" s="213" t="s">
        <v>80</v>
      </c>
      <c r="AV269" s="11" t="s">
        <v>80</v>
      </c>
      <c r="AW269" s="11" t="s">
        <v>36</v>
      </c>
      <c r="AX269" s="11" t="s">
        <v>72</v>
      </c>
      <c r="AY269" s="213" t="s">
        <v>129</v>
      </c>
    </row>
    <row r="270" spans="2:65" s="11" customFormat="1" ht="13.5">
      <c r="B270" s="203"/>
      <c r="C270" s="204"/>
      <c r="D270" s="205" t="s">
        <v>138</v>
      </c>
      <c r="E270" s="206" t="s">
        <v>21</v>
      </c>
      <c r="F270" s="207" t="s">
        <v>399</v>
      </c>
      <c r="G270" s="204"/>
      <c r="H270" s="206" t="s">
        <v>21</v>
      </c>
      <c r="I270" s="208"/>
      <c r="J270" s="204"/>
      <c r="K270" s="204"/>
      <c r="L270" s="209"/>
      <c r="M270" s="210"/>
      <c r="N270" s="211"/>
      <c r="O270" s="211"/>
      <c r="P270" s="211"/>
      <c r="Q270" s="211"/>
      <c r="R270" s="211"/>
      <c r="S270" s="211"/>
      <c r="T270" s="212"/>
      <c r="AT270" s="213" t="s">
        <v>138</v>
      </c>
      <c r="AU270" s="213" t="s">
        <v>80</v>
      </c>
      <c r="AV270" s="11" t="s">
        <v>80</v>
      </c>
      <c r="AW270" s="11" t="s">
        <v>36</v>
      </c>
      <c r="AX270" s="11" t="s">
        <v>72</v>
      </c>
      <c r="AY270" s="213" t="s">
        <v>129</v>
      </c>
    </row>
    <row r="271" spans="2:65" s="12" customFormat="1" ht="13.5">
      <c r="B271" s="214"/>
      <c r="C271" s="215"/>
      <c r="D271" s="205" t="s">
        <v>138</v>
      </c>
      <c r="E271" s="216" t="s">
        <v>21</v>
      </c>
      <c r="F271" s="217" t="s">
        <v>817</v>
      </c>
      <c r="G271" s="215"/>
      <c r="H271" s="218">
        <v>300</v>
      </c>
      <c r="I271" s="219"/>
      <c r="J271" s="215"/>
      <c r="K271" s="215"/>
      <c r="L271" s="220"/>
      <c r="M271" s="221"/>
      <c r="N271" s="222"/>
      <c r="O271" s="222"/>
      <c r="P271" s="222"/>
      <c r="Q271" s="222"/>
      <c r="R271" s="222"/>
      <c r="S271" s="222"/>
      <c r="T271" s="223"/>
      <c r="AT271" s="224" t="s">
        <v>138</v>
      </c>
      <c r="AU271" s="224" t="s">
        <v>80</v>
      </c>
      <c r="AV271" s="12" t="s">
        <v>82</v>
      </c>
      <c r="AW271" s="12" t="s">
        <v>36</v>
      </c>
      <c r="AX271" s="12" t="s">
        <v>80</v>
      </c>
      <c r="AY271" s="224" t="s">
        <v>129</v>
      </c>
    </row>
    <row r="272" spans="2:65" s="1" customFormat="1" ht="25.5" customHeight="1">
      <c r="B272" s="40"/>
      <c r="C272" s="191" t="s">
        <v>379</v>
      </c>
      <c r="D272" s="191" t="s">
        <v>131</v>
      </c>
      <c r="E272" s="192" t="s">
        <v>425</v>
      </c>
      <c r="F272" s="193" t="s">
        <v>426</v>
      </c>
      <c r="G272" s="194" t="s">
        <v>134</v>
      </c>
      <c r="H272" s="195">
        <v>150</v>
      </c>
      <c r="I272" s="196"/>
      <c r="J272" s="197">
        <f>ROUND(I272*H272,2)</f>
        <v>0</v>
      </c>
      <c r="K272" s="193" t="s">
        <v>135</v>
      </c>
      <c r="L272" s="60"/>
      <c r="M272" s="198" t="s">
        <v>21</v>
      </c>
      <c r="N272" s="199" t="s">
        <v>43</v>
      </c>
      <c r="O272" s="41"/>
      <c r="P272" s="200">
        <f>O272*H272</f>
        <v>0</v>
      </c>
      <c r="Q272" s="200">
        <v>0</v>
      </c>
      <c r="R272" s="200">
        <f>Q272*H272</f>
        <v>0</v>
      </c>
      <c r="S272" s="200">
        <v>0</v>
      </c>
      <c r="T272" s="201">
        <f>S272*H272</f>
        <v>0</v>
      </c>
      <c r="AR272" s="23" t="s">
        <v>136</v>
      </c>
      <c r="AT272" s="23" t="s">
        <v>131</v>
      </c>
      <c r="AU272" s="23" t="s">
        <v>80</v>
      </c>
      <c r="AY272" s="23" t="s">
        <v>129</v>
      </c>
      <c r="BE272" s="202">
        <f>IF(N272="základní",J272,0)</f>
        <v>0</v>
      </c>
      <c r="BF272" s="202">
        <f>IF(N272="snížená",J272,0)</f>
        <v>0</v>
      </c>
      <c r="BG272" s="202">
        <f>IF(N272="zákl. přenesená",J272,0)</f>
        <v>0</v>
      </c>
      <c r="BH272" s="202">
        <f>IF(N272="sníž. přenesená",J272,0)</f>
        <v>0</v>
      </c>
      <c r="BI272" s="202">
        <f>IF(N272="nulová",J272,0)</f>
        <v>0</v>
      </c>
      <c r="BJ272" s="23" t="s">
        <v>80</v>
      </c>
      <c r="BK272" s="202">
        <f>ROUND(I272*H272,2)</f>
        <v>0</v>
      </c>
      <c r="BL272" s="23" t="s">
        <v>136</v>
      </c>
      <c r="BM272" s="23" t="s">
        <v>818</v>
      </c>
    </row>
    <row r="273" spans="2:65" s="11" customFormat="1" ht="13.5">
      <c r="B273" s="203"/>
      <c r="C273" s="204"/>
      <c r="D273" s="205" t="s">
        <v>138</v>
      </c>
      <c r="E273" s="206" t="s">
        <v>21</v>
      </c>
      <c r="F273" s="207" t="s">
        <v>769</v>
      </c>
      <c r="G273" s="204"/>
      <c r="H273" s="206" t="s">
        <v>21</v>
      </c>
      <c r="I273" s="208"/>
      <c r="J273" s="204"/>
      <c r="K273" s="204"/>
      <c r="L273" s="209"/>
      <c r="M273" s="210"/>
      <c r="N273" s="211"/>
      <c r="O273" s="211"/>
      <c r="P273" s="211"/>
      <c r="Q273" s="211"/>
      <c r="R273" s="211"/>
      <c r="S273" s="211"/>
      <c r="T273" s="212"/>
      <c r="AT273" s="213" t="s">
        <v>138</v>
      </c>
      <c r="AU273" s="213" t="s">
        <v>80</v>
      </c>
      <c r="AV273" s="11" t="s">
        <v>80</v>
      </c>
      <c r="AW273" s="11" t="s">
        <v>36</v>
      </c>
      <c r="AX273" s="11" t="s">
        <v>72</v>
      </c>
      <c r="AY273" s="213" t="s">
        <v>129</v>
      </c>
    </row>
    <row r="274" spans="2:65" s="11" customFormat="1" ht="13.5">
      <c r="B274" s="203"/>
      <c r="C274" s="204"/>
      <c r="D274" s="205" t="s">
        <v>138</v>
      </c>
      <c r="E274" s="206" t="s">
        <v>21</v>
      </c>
      <c r="F274" s="207" t="s">
        <v>428</v>
      </c>
      <c r="G274" s="204"/>
      <c r="H274" s="206" t="s">
        <v>21</v>
      </c>
      <c r="I274" s="208"/>
      <c r="J274" s="204"/>
      <c r="K274" s="204"/>
      <c r="L274" s="209"/>
      <c r="M274" s="210"/>
      <c r="N274" s="211"/>
      <c r="O274" s="211"/>
      <c r="P274" s="211"/>
      <c r="Q274" s="211"/>
      <c r="R274" s="211"/>
      <c r="S274" s="211"/>
      <c r="T274" s="212"/>
      <c r="AT274" s="213" t="s">
        <v>138</v>
      </c>
      <c r="AU274" s="213" t="s">
        <v>80</v>
      </c>
      <c r="AV274" s="11" t="s">
        <v>80</v>
      </c>
      <c r="AW274" s="11" t="s">
        <v>36</v>
      </c>
      <c r="AX274" s="11" t="s">
        <v>72</v>
      </c>
      <c r="AY274" s="213" t="s">
        <v>129</v>
      </c>
    </row>
    <row r="275" spans="2:65" s="12" customFormat="1" ht="13.5">
      <c r="B275" s="214"/>
      <c r="C275" s="215"/>
      <c r="D275" s="205" t="s">
        <v>138</v>
      </c>
      <c r="E275" s="216" t="s">
        <v>21</v>
      </c>
      <c r="F275" s="217" t="s">
        <v>796</v>
      </c>
      <c r="G275" s="215"/>
      <c r="H275" s="218">
        <v>150</v>
      </c>
      <c r="I275" s="219"/>
      <c r="J275" s="215"/>
      <c r="K275" s="215"/>
      <c r="L275" s="220"/>
      <c r="M275" s="221"/>
      <c r="N275" s="222"/>
      <c r="O275" s="222"/>
      <c r="P275" s="222"/>
      <c r="Q275" s="222"/>
      <c r="R275" s="222"/>
      <c r="S275" s="222"/>
      <c r="T275" s="223"/>
      <c r="AT275" s="224" t="s">
        <v>138</v>
      </c>
      <c r="AU275" s="224" t="s">
        <v>80</v>
      </c>
      <c r="AV275" s="12" t="s">
        <v>82</v>
      </c>
      <c r="AW275" s="12" t="s">
        <v>36</v>
      </c>
      <c r="AX275" s="12" t="s">
        <v>80</v>
      </c>
      <c r="AY275" s="224" t="s">
        <v>129</v>
      </c>
    </row>
    <row r="276" spans="2:65" s="1" customFormat="1" ht="25.5" customHeight="1">
      <c r="B276" s="40"/>
      <c r="C276" s="191" t="s">
        <v>383</v>
      </c>
      <c r="D276" s="191" t="s">
        <v>131</v>
      </c>
      <c r="E276" s="192" t="s">
        <v>430</v>
      </c>
      <c r="F276" s="193" t="s">
        <v>431</v>
      </c>
      <c r="G276" s="194" t="s">
        <v>134</v>
      </c>
      <c r="H276" s="195">
        <v>150</v>
      </c>
      <c r="I276" s="196"/>
      <c r="J276" s="197">
        <f>ROUND(I276*H276,2)</f>
        <v>0</v>
      </c>
      <c r="K276" s="193" t="s">
        <v>135</v>
      </c>
      <c r="L276" s="60"/>
      <c r="M276" s="198" t="s">
        <v>21</v>
      </c>
      <c r="N276" s="199" t="s">
        <v>43</v>
      </c>
      <c r="O276" s="41"/>
      <c r="P276" s="200">
        <f>O276*H276</f>
        <v>0</v>
      </c>
      <c r="Q276" s="200">
        <v>0</v>
      </c>
      <c r="R276" s="200">
        <f>Q276*H276</f>
        <v>0</v>
      </c>
      <c r="S276" s="200">
        <v>0</v>
      </c>
      <c r="T276" s="201">
        <f>S276*H276</f>
        <v>0</v>
      </c>
      <c r="AR276" s="23" t="s">
        <v>136</v>
      </c>
      <c r="AT276" s="23" t="s">
        <v>131</v>
      </c>
      <c r="AU276" s="23" t="s">
        <v>80</v>
      </c>
      <c r="AY276" s="23" t="s">
        <v>129</v>
      </c>
      <c r="BE276" s="202">
        <f>IF(N276="základní",J276,0)</f>
        <v>0</v>
      </c>
      <c r="BF276" s="202">
        <f>IF(N276="snížená",J276,0)</f>
        <v>0</v>
      </c>
      <c r="BG276" s="202">
        <f>IF(N276="zákl. přenesená",J276,0)</f>
        <v>0</v>
      </c>
      <c r="BH276" s="202">
        <f>IF(N276="sníž. přenesená",J276,0)</f>
        <v>0</v>
      </c>
      <c r="BI276" s="202">
        <f>IF(N276="nulová",J276,0)</f>
        <v>0</v>
      </c>
      <c r="BJ276" s="23" t="s">
        <v>80</v>
      </c>
      <c r="BK276" s="202">
        <f>ROUND(I276*H276,2)</f>
        <v>0</v>
      </c>
      <c r="BL276" s="23" t="s">
        <v>136</v>
      </c>
      <c r="BM276" s="23" t="s">
        <v>819</v>
      </c>
    </row>
    <row r="277" spans="2:65" s="11" customFormat="1" ht="13.5">
      <c r="B277" s="203"/>
      <c r="C277" s="204"/>
      <c r="D277" s="205" t="s">
        <v>138</v>
      </c>
      <c r="E277" s="206" t="s">
        <v>21</v>
      </c>
      <c r="F277" s="207" t="s">
        <v>769</v>
      </c>
      <c r="G277" s="204"/>
      <c r="H277" s="206" t="s">
        <v>21</v>
      </c>
      <c r="I277" s="208"/>
      <c r="J277" s="204"/>
      <c r="K277" s="204"/>
      <c r="L277" s="209"/>
      <c r="M277" s="210"/>
      <c r="N277" s="211"/>
      <c r="O277" s="211"/>
      <c r="P277" s="211"/>
      <c r="Q277" s="211"/>
      <c r="R277" s="211"/>
      <c r="S277" s="211"/>
      <c r="T277" s="212"/>
      <c r="AT277" s="213" t="s">
        <v>138</v>
      </c>
      <c r="AU277" s="213" t="s">
        <v>80</v>
      </c>
      <c r="AV277" s="11" t="s">
        <v>80</v>
      </c>
      <c r="AW277" s="11" t="s">
        <v>36</v>
      </c>
      <c r="AX277" s="11" t="s">
        <v>72</v>
      </c>
      <c r="AY277" s="213" t="s">
        <v>129</v>
      </c>
    </row>
    <row r="278" spans="2:65" s="11" customFormat="1" ht="13.5">
      <c r="B278" s="203"/>
      <c r="C278" s="204"/>
      <c r="D278" s="205" t="s">
        <v>138</v>
      </c>
      <c r="E278" s="206" t="s">
        <v>21</v>
      </c>
      <c r="F278" s="207" t="s">
        <v>433</v>
      </c>
      <c r="G278" s="204"/>
      <c r="H278" s="206" t="s">
        <v>21</v>
      </c>
      <c r="I278" s="208"/>
      <c r="J278" s="204"/>
      <c r="K278" s="204"/>
      <c r="L278" s="209"/>
      <c r="M278" s="210"/>
      <c r="N278" s="211"/>
      <c r="O278" s="211"/>
      <c r="P278" s="211"/>
      <c r="Q278" s="211"/>
      <c r="R278" s="211"/>
      <c r="S278" s="211"/>
      <c r="T278" s="212"/>
      <c r="AT278" s="213" t="s">
        <v>138</v>
      </c>
      <c r="AU278" s="213" t="s">
        <v>80</v>
      </c>
      <c r="AV278" s="11" t="s">
        <v>80</v>
      </c>
      <c r="AW278" s="11" t="s">
        <v>36</v>
      </c>
      <c r="AX278" s="11" t="s">
        <v>72</v>
      </c>
      <c r="AY278" s="213" t="s">
        <v>129</v>
      </c>
    </row>
    <row r="279" spans="2:65" s="12" customFormat="1" ht="13.5">
      <c r="B279" s="214"/>
      <c r="C279" s="215"/>
      <c r="D279" s="205" t="s">
        <v>138</v>
      </c>
      <c r="E279" s="216" t="s">
        <v>21</v>
      </c>
      <c r="F279" s="217" t="s">
        <v>796</v>
      </c>
      <c r="G279" s="215"/>
      <c r="H279" s="218">
        <v>150</v>
      </c>
      <c r="I279" s="219"/>
      <c r="J279" s="215"/>
      <c r="K279" s="215"/>
      <c r="L279" s="220"/>
      <c r="M279" s="221"/>
      <c r="N279" s="222"/>
      <c r="O279" s="222"/>
      <c r="P279" s="222"/>
      <c r="Q279" s="222"/>
      <c r="R279" s="222"/>
      <c r="S279" s="222"/>
      <c r="T279" s="223"/>
      <c r="AT279" s="224" t="s">
        <v>138</v>
      </c>
      <c r="AU279" s="224" t="s">
        <v>80</v>
      </c>
      <c r="AV279" s="12" t="s">
        <v>82</v>
      </c>
      <c r="AW279" s="12" t="s">
        <v>36</v>
      </c>
      <c r="AX279" s="12" t="s">
        <v>80</v>
      </c>
      <c r="AY279" s="224" t="s">
        <v>129</v>
      </c>
    </row>
    <row r="280" spans="2:65" s="1" customFormat="1" ht="25.5" customHeight="1">
      <c r="B280" s="40"/>
      <c r="C280" s="191" t="s">
        <v>390</v>
      </c>
      <c r="D280" s="191" t="s">
        <v>131</v>
      </c>
      <c r="E280" s="192" t="s">
        <v>435</v>
      </c>
      <c r="F280" s="193" t="s">
        <v>436</v>
      </c>
      <c r="G280" s="194" t="s">
        <v>134</v>
      </c>
      <c r="H280" s="195">
        <v>10</v>
      </c>
      <c r="I280" s="196"/>
      <c r="J280" s="197">
        <f>ROUND(I280*H280,2)</f>
        <v>0</v>
      </c>
      <c r="K280" s="193" t="s">
        <v>135</v>
      </c>
      <c r="L280" s="60"/>
      <c r="M280" s="198" t="s">
        <v>21</v>
      </c>
      <c r="N280" s="199" t="s">
        <v>43</v>
      </c>
      <c r="O280" s="41"/>
      <c r="P280" s="200">
        <f>O280*H280</f>
        <v>0</v>
      </c>
      <c r="Q280" s="200">
        <v>0.1837</v>
      </c>
      <c r="R280" s="200">
        <f>Q280*H280</f>
        <v>1.837</v>
      </c>
      <c r="S280" s="200">
        <v>0</v>
      </c>
      <c r="T280" s="201">
        <f>S280*H280</f>
        <v>0</v>
      </c>
      <c r="AR280" s="23" t="s">
        <v>136</v>
      </c>
      <c r="AT280" s="23" t="s">
        <v>131</v>
      </c>
      <c r="AU280" s="23" t="s">
        <v>80</v>
      </c>
      <c r="AY280" s="23" t="s">
        <v>129</v>
      </c>
      <c r="BE280" s="202">
        <f>IF(N280="základní",J280,0)</f>
        <v>0</v>
      </c>
      <c r="BF280" s="202">
        <f>IF(N280="snížená",J280,0)</f>
        <v>0</v>
      </c>
      <c r="BG280" s="202">
        <f>IF(N280="zákl. přenesená",J280,0)</f>
        <v>0</v>
      </c>
      <c r="BH280" s="202">
        <f>IF(N280="sníž. přenesená",J280,0)</f>
        <v>0</v>
      </c>
      <c r="BI280" s="202">
        <f>IF(N280="nulová",J280,0)</f>
        <v>0</v>
      </c>
      <c r="BJ280" s="23" t="s">
        <v>80</v>
      </c>
      <c r="BK280" s="202">
        <f>ROUND(I280*H280,2)</f>
        <v>0</v>
      </c>
      <c r="BL280" s="23" t="s">
        <v>136</v>
      </c>
      <c r="BM280" s="23" t="s">
        <v>820</v>
      </c>
    </row>
    <row r="281" spans="2:65" s="11" customFormat="1" ht="13.5">
      <c r="B281" s="203"/>
      <c r="C281" s="204"/>
      <c r="D281" s="205" t="s">
        <v>138</v>
      </c>
      <c r="E281" s="206" t="s">
        <v>21</v>
      </c>
      <c r="F281" s="207" t="s">
        <v>438</v>
      </c>
      <c r="G281" s="204"/>
      <c r="H281" s="206" t="s">
        <v>21</v>
      </c>
      <c r="I281" s="208"/>
      <c r="J281" s="204"/>
      <c r="K281" s="204"/>
      <c r="L281" s="209"/>
      <c r="M281" s="210"/>
      <c r="N281" s="211"/>
      <c r="O281" s="211"/>
      <c r="P281" s="211"/>
      <c r="Q281" s="211"/>
      <c r="R281" s="211"/>
      <c r="S281" s="211"/>
      <c r="T281" s="212"/>
      <c r="AT281" s="213" t="s">
        <v>138</v>
      </c>
      <c r="AU281" s="213" t="s">
        <v>80</v>
      </c>
      <c r="AV281" s="11" t="s">
        <v>80</v>
      </c>
      <c r="AW281" s="11" t="s">
        <v>36</v>
      </c>
      <c r="AX281" s="11" t="s">
        <v>72</v>
      </c>
      <c r="AY281" s="213" t="s">
        <v>129</v>
      </c>
    </row>
    <row r="282" spans="2:65" s="12" customFormat="1" ht="13.5">
      <c r="B282" s="214"/>
      <c r="C282" s="215"/>
      <c r="D282" s="205" t="s">
        <v>138</v>
      </c>
      <c r="E282" s="216" t="s">
        <v>21</v>
      </c>
      <c r="F282" s="217" t="s">
        <v>743</v>
      </c>
      <c r="G282" s="215"/>
      <c r="H282" s="218">
        <v>10</v>
      </c>
      <c r="I282" s="219"/>
      <c r="J282" s="215"/>
      <c r="K282" s="215"/>
      <c r="L282" s="220"/>
      <c r="M282" s="221"/>
      <c r="N282" s="222"/>
      <c r="O282" s="222"/>
      <c r="P282" s="222"/>
      <c r="Q282" s="222"/>
      <c r="R282" s="222"/>
      <c r="S282" s="222"/>
      <c r="T282" s="223"/>
      <c r="AT282" s="224" t="s">
        <v>138</v>
      </c>
      <c r="AU282" s="224" t="s">
        <v>80</v>
      </c>
      <c r="AV282" s="12" t="s">
        <v>82</v>
      </c>
      <c r="AW282" s="12" t="s">
        <v>36</v>
      </c>
      <c r="AX282" s="12" t="s">
        <v>80</v>
      </c>
      <c r="AY282" s="224" t="s">
        <v>129</v>
      </c>
    </row>
    <row r="283" spans="2:65" s="1" customFormat="1" ht="16.5" customHeight="1">
      <c r="B283" s="40"/>
      <c r="C283" s="236" t="s">
        <v>402</v>
      </c>
      <c r="D283" s="236" t="s">
        <v>279</v>
      </c>
      <c r="E283" s="237" t="s">
        <v>440</v>
      </c>
      <c r="F283" s="238" t="s">
        <v>441</v>
      </c>
      <c r="G283" s="239" t="s">
        <v>259</v>
      </c>
      <c r="H283" s="240">
        <v>0.245</v>
      </c>
      <c r="I283" s="241"/>
      <c r="J283" s="242">
        <f>ROUND(I283*H283,2)</f>
        <v>0</v>
      </c>
      <c r="K283" s="238" t="s">
        <v>135</v>
      </c>
      <c r="L283" s="243"/>
      <c r="M283" s="244" t="s">
        <v>21</v>
      </c>
      <c r="N283" s="245" t="s">
        <v>43</v>
      </c>
      <c r="O283" s="41"/>
      <c r="P283" s="200">
        <f>O283*H283</f>
        <v>0</v>
      </c>
      <c r="Q283" s="200">
        <v>1</v>
      </c>
      <c r="R283" s="200">
        <f>Q283*H283</f>
        <v>0.245</v>
      </c>
      <c r="S283" s="200">
        <v>0</v>
      </c>
      <c r="T283" s="201">
        <f>S283*H283</f>
        <v>0</v>
      </c>
      <c r="AR283" s="23" t="s">
        <v>173</v>
      </c>
      <c r="AT283" s="23" t="s">
        <v>279</v>
      </c>
      <c r="AU283" s="23" t="s">
        <v>80</v>
      </c>
      <c r="AY283" s="23" t="s">
        <v>129</v>
      </c>
      <c r="BE283" s="202">
        <f>IF(N283="základní",J283,0)</f>
        <v>0</v>
      </c>
      <c r="BF283" s="202">
        <f>IF(N283="snížená",J283,0)</f>
        <v>0</v>
      </c>
      <c r="BG283" s="202">
        <f>IF(N283="zákl. přenesená",J283,0)</f>
        <v>0</v>
      </c>
      <c r="BH283" s="202">
        <f>IF(N283="sníž. přenesená",J283,0)</f>
        <v>0</v>
      </c>
      <c r="BI283" s="202">
        <f>IF(N283="nulová",J283,0)</f>
        <v>0</v>
      </c>
      <c r="BJ283" s="23" t="s">
        <v>80</v>
      </c>
      <c r="BK283" s="202">
        <f>ROUND(I283*H283,2)</f>
        <v>0</v>
      </c>
      <c r="BL283" s="23" t="s">
        <v>136</v>
      </c>
      <c r="BM283" s="23" t="s">
        <v>821</v>
      </c>
    </row>
    <row r="284" spans="2:65" s="1" customFormat="1" ht="27">
      <c r="B284" s="40"/>
      <c r="C284" s="62"/>
      <c r="D284" s="205" t="s">
        <v>443</v>
      </c>
      <c r="E284" s="62"/>
      <c r="F284" s="246" t="s">
        <v>444</v>
      </c>
      <c r="G284" s="62"/>
      <c r="H284" s="62"/>
      <c r="I284" s="162"/>
      <c r="J284" s="62"/>
      <c r="K284" s="62"/>
      <c r="L284" s="60"/>
      <c r="M284" s="247"/>
      <c r="N284" s="41"/>
      <c r="O284" s="41"/>
      <c r="P284" s="41"/>
      <c r="Q284" s="41"/>
      <c r="R284" s="41"/>
      <c r="S284" s="41"/>
      <c r="T284" s="77"/>
      <c r="AT284" s="23" t="s">
        <v>443</v>
      </c>
      <c r="AU284" s="23" t="s">
        <v>80</v>
      </c>
    </row>
    <row r="285" spans="2:65" s="11" customFormat="1" ht="13.5">
      <c r="B285" s="203"/>
      <c r="C285" s="204"/>
      <c r="D285" s="205" t="s">
        <v>138</v>
      </c>
      <c r="E285" s="206" t="s">
        <v>21</v>
      </c>
      <c r="F285" s="207" t="s">
        <v>445</v>
      </c>
      <c r="G285" s="204"/>
      <c r="H285" s="206" t="s">
        <v>21</v>
      </c>
      <c r="I285" s="208"/>
      <c r="J285" s="204"/>
      <c r="K285" s="204"/>
      <c r="L285" s="209"/>
      <c r="M285" s="210"/>
      <c r="N285" s="211"/>
      <c r="O285" s="211"/>
      <c r="P285" s="211"/>
      <c r="Q285" s="211"/>
      <c r="R285" s="211"/>
      <c r="S285" s="211"/>
      <c r="T285" s="212"/>
      <c r="AT285" s="213" t="s">
        <v>138</v>
      </c>
      <c r="AU285" s="213" t="s">
        <v>80</v>
      </c>
      <c r="AV285" s="11" t="s">
        <v>80</v>
      </c>
      <c r="AW285" s="11" t="s">
        <v>36</v>
      </c>
      <c r="AX285" s="11" t="s">
        <v>72</v>
      </c>
      <c r="AY285" s="213" t="s">
        <v>129</v>
      </c>
    </row>
    <row r="286" spans="2:65" s="12" customFormat="1" ht="13.5">
      <c r="B286" s="214"/>
      <c r="C286" s="215"/>
      <c r="D286" s="205" t="s">
        <v>138</v>
      </c>
      <c r="E286" s="216" t="s">
        <v>21</v>
      </c>
      <c r="F286" s="217" t="s">
        <v>822</v>
      </c>
      <c r="G286" s="215"/>
      <c r="H286" s="218">
        <v>0.245</v>
      </c>
      <c r="I286" s="219"/>
      <c r="J286" s="215"/>
      <c r="K286" s="215"/>
      <c r="L286" s="220"/>
      <c r="M286" s="221"/>
      <c r="N286" s="222"/>
      <c r="O286" s="222"/>
      <c r="P286" s="222"/>
      <c r="Q286" s="222"/>
      <c r="R286" s="222"/>
      <c r="S286" s="222"/>
      <c r="T286" s="223"/>
      <c r="AT286" s="224" t="s">
        <v>138</v>
      </c>
      <c r="AU286" s="224" t="s">
        <v>80</v>
      </c>
      <c r="AV286" s="12" t="s">
        <v>82</v>
      </c>
      <c r="AW286" s="12" t="s">
        <v>36</v>
      </c>
      <c r="AX286" s="12" t="s">
        <v>80</v>
      </c>
      <c r="AY286" s="224" t="s">
        <v>129</v>
      </c>
    </row>
    <row r="287" spans="2:65" s="1" customFormat="1" ht="25.5" customHeight="1">
      <c r="B287" s="40"/>
      <c r="C287" s="191" t="s">
        <v>410</v>
      </c>
      <c r="D287" s="191" t="s">
        <v>131</v>
      </c>
      <c r="E287" s="192" t="s">
        <v>448</v>
      </c>
      <c r="F287" s="193" t="s">
        <v>449</v>
      </c>
      <c r="G287" s="194" t="s">
        <v>134</v>
      </c>
      <c r="H287" s="195">
        <v>222</v>
      </c>
      <c r="I287" s="196"/>
      <c r="J287" s="197">
        <f>ROUND(I287*H287,2)</f>
        <v>0</v>
      </c>
      <c r="K287" s="193" t="s">
        <v>135</v>
      </c>
      <c r="L287" s="60"/>
      <c r="M287" s="198" t="s">
        <v>21</v>
      </c>
      <c r="N287" s="199" t="s">
        <v>43</v>
      </c>
      <c r="O287" s="41"/>
      <c r="P287" s="200">
        <f>O287*H287</f>
        <v>0</v>
      </c>
      <c r="Q287" s="200">
        <v>8.4250000000000005E-2</v>
      </c>
      <c r="R287" s="200">
        <f>Q287*H287</f>
        <v>18.703500000000002</v>
      </c>
      <c r="S287" s="200">
        <v>0</v>
      </c>
      <c r="T287" s="201">
        <f>S287*H287</f>
        <v>0</v>
      </c>
      <c r="AR287" s="23" t="s">
        <v>136</v>
      </c>
      <c r="AT287" s="23" t="s">
        <v>131</v>
      </c>
      <c r="AU287" s="23" t="s">
        <v>80</v>
      </c>
      <c r="AY287" s="23" t="s">
        <v>129</v>
      </c>
      <c r="BE287" s="202">
        <f>IF(N287="základní",J287,0)</f>
        <v>0</v>
      </c>
      <c r="BF287" s="202">
        <f>IF(N287="snížená",J287,0)</f>
        <v>0</v>
      </c>
      <c r="BG287" s="202">
        <f>IF(N287="zákl. přenesená",J287,0)</f>
        <v>0</v>
      </c>
      <c r="BH287" s="202">
        <f>IF(N287="sníž. přenesená",J287,0)</f>
        <v>0</v>
      </c>
      <c r="BI287" s="202">
        <f>IF(N287="nulová",J287,0)</f>
        <v>0</v>
      </c>
      <c r="BJ287" s="23" t="s">
        <v>80</v>
      </c>
      <c r="BK287" s="202">
        <f>ROUND(I287*H287,2)</f>
        <v>0</v>
      </c>
      <c r="BL287" s="23" t="s">
        <v>136</v>
      </c>
      <c r="BM287" s="23" t="s">
        <v>823</v>
      </c>
    </row>
    <row r="288" spans="2:65" s="11" customFormat="1" ht="13.5">
      <c r="B288" s="203"/>
      <c r="C288" s="204"/>
      <c r="D288" s="205" t="s">
        <v>138</v>
      </c>
      <c r="E288" s="206" t="s">
        <v>21</v>
      </c>
      <c r="F288" s="207" t="s">
        <v>737</v>
      </c>
      <c r="G288" s="204"/>
      <c r="H288" s="206" t="s">
        <v>21</v>
      </c>
      <c r="I288" s="208"/>
      <c r="J288" s="204"/>
      <c r="K288" s="204"/>
      <c r="L288" s="209"/>
      <c r="M288" s="210"/>
      <c r="N288" s="211"/>
      <c r="O288" s="211"/>
      <c r="P288" s="211"/>
      <c r="Q288" s="211"/>
      <c r="R288" s="211"/>
      <c r="S288" s="211"/>
      <c r="T288" s="212"/>
      <c r="AT288" s="213" t="s">
        <v>138</v>
      </c>
      <c r="AU288" s="213" t="s">
        <v>80</v>
      </c>
      <c r="AV288" s="11" t="s">
        <v>80</v>
      </c>
      <c r="AW288" s="11" t="s">
        <v>36</v>
      </c>
      <c r="AX288" s="11" t="s">
        <v>72</v>
      </c>
      <c r="AY288" s="213" t="s">
        <v>129</v>
      </c>
    </row>
    <row r="289" spans="2:65" s="11" customFormat="1" ht="13.5">
      <c r="B289" s="203"/>
      <c r="C289" s="204"/>
      <c r="D289" s="205" t="s">
        <v>138</v>
      </c>
      <c r="E289" s="206" t="s">
        <v>21</v>
      </c>
      <c r="F289" s="207" t="s">
        <v>451</v>
      </c>
      <c r="G289" s="204"/>
      <c r="H289" s="206" t="s">
        <v>21</v>
      </c>
      <c r="I289" s="208"/>
      <c r="J289" s="204"/>
      <c r="K289" s="204"/>
      <c r="L289" s="209"/>
      <c r="M289" s="210"/>
      <c r="N289" s="211"/>
      <c r="O289" s="211"/>
      <c r="P289" s="211"/>
      <c r="Q289" s="211"/>
      <c r="R289" s="211"/>
      <c r="S289" s="211"/>
      <c r="T289" s="212"/>
      <c r="AT289" s="213" t="s">
        <v>138</v>
      </c>
      <c r="AU289" s="213" t="s">
        <v>80</v>
      </c>
      <c r="AV289" s="11" t="s">
        <v>80</v>
      </c>
      <c r="AW289" s="11" t="s">
        <v>36</v>
      </c>
      <c r="AX289" s="11" t="s">
        <v>72</v>
      </c>
      <c r="AY289" s="213" t="s">
        <v>129</v>
      </c>
    </row>
    <row r="290" spans="2:65" s="12" customFormat="1" ht="13.5">
      <c r="B290" s="214"/>
      <c r="C290" s="215"/>
      <c r="D290" s="205" t="s">
        <v>138</v>
      </c>
      <c r="E290" s="216" t="s">
        <v>21</v>
      </c>
      <c r="F290" s="217" t="s">
        <v>810</v>
      </c>
      <c r="G290" s="215"/>
      <c r="H290" s="218">
        <v>195</v>
      </c>
      <c r="I290" s="219"/>
      <c r="J290" s="215"/>
      <c r="K290" s="215"/>
      <c r="L290" s="220"/>
      <c r="M290" s="221"/>
      <c r="N290" s="222"/>
      <c r="O290" s="222"/>
      <c r="P290" s="222"/>
      <c r="Q290" s="222"/>
      <c r="R290" s="222"/>
      <c r="S290" s="222"/>
      <c r="T290" s="223"/>
      <c r="AT290" s="224" t="s">
        <v>138</v>
      </c>
      <c r="AU290" s="224" t="s">
        <v>80</v>
      </c>
      <c r="AV290" s="12" t="s">
        <v>82</v>
      </c>
      <c r="AW290" s="12" t="s">
        <v>36</v>
      </c>
      <c r="AX290" s="12" t="s">
        <v>72</v>
      </c>
      <c r="AY290" s="224" t="s">
        <v>129</v>
      </c>
    </row>
    <row r="291" spans="2:65" s="11" customFormat="1" ht="13.5">
      <c r="B291" s="203"/>
      <c r="C291" s="204"/>
      <c r="D291" s="205" t="s">
        <v>138</v>
      </c>
      <c r="E291" s="206" t="s">
        <v>21</v>
      </c>
      <c r="F291" s="207" t="s">
        <v>452</v>
      </c>
      <c r="G291" s="204"/>
      <c r="H291" s="206" t="s">
        <v>21</v>
      </c>
      <c r="I291" s="208"/>
      <c r="J291" s="204"/>
      <c r="K291" s="204"/>
      <c r="L291" s="209"/>
      <c r="M291" s="210"/>
      <c r="N291" s="211"/>
      <c r="O291" s="211"/>
      <c r="P291" s="211"/>
      <c r="Q291" s="211"/>
      <c r="R291" s="211"/>
      <c r="S291" s="211"/>
      <c r="T291" s="212"/>
      <c r="AT291" s="213" t="s">
        <v>138</v>
      </c>
      <c r="AU291" s="213" t="s">
        <v>80</v>
      </c>
      <c r="AV291" s="11" t="s">
        <v>80</v>
      </c>
      <c r="AW291" s="11" t="s">
        <v>36</v>
      </c>
      <c r="AX291" s="11" t="s">
        <v>72</v>
      </c>
      <c r="AY291" s="213" t="s">
        <v>129</v>
      </c>
    </row>
    <row r="292" spans="2:65" s="12" customFormat="1" ht="13.5">
      <c r="B292" s="214"/>
      <c r="C292" s="215"/>
      <c r="D292" s="205" t="s">
        <v>138</v>
      </c>
      <c r="E292" s="216" t="s">
        <v>21</v>
      </c>
      <c r="F292" s="217" t="s">
        <v>147</v>
      </c>
      <c r="G292" s="215"/>
      <c r="H292" s="218">
        <v>3</v>
      </c>
      <c r="I292" s="219"/>
      <c r="J292" s="215"/>
      <c r="K292" s="215"/>
      <c r="L292" s="220"/>
      <c r="M292" s="221"/>
      <c r="N292" s="222"/>
      <c r="O292" s="222"/>
      <c r="P292" s="222"/>
      <c r="Q292" s="222"/>
      <c r="R292" s="222"/>
      <c r="S292" s="222"/>
      <c r="T292" s="223"/>
      <c r="AT292" s="224" t="s">
        <v>138</v>
      </c>
      <c r="AU292" s="224" t="s">
        <v>80</v>
      </c>
      <c r="AV292" s="12" t="s">
        <v>82</v>
      </c>
      <c r="AW292" s="12" t="s">
        <v>36</v>
      </c>
      <c r="AX292" s="12" t="s">
        <v>72</v>
      </c>
      <c r="AY292" s="224" t="s">
        <v>129</v>
      </c>
    </row>
    <row r="293" spans="2:65" s="11" customFormat="1" ht="13.5">
      <c r="B293" s="203"/>
      <c r="C293" s="204"/>
      <c r="D293" s="205" t="s">
        <v>138</v>
      </c>
      <c r="E293" s="206" t="s">
        <v>21</v>
      </c>
      <c r="F293" s="207" t="s">
        <v>453</v>
      </c>
      <c r="G293" s="204"/>
      <c r="H293" s="206" t="s">
        <v>21</v>
      </c>
      <c r="I293" s="208"/>
      <c r="J293" s="204"/>
      <c r="K293" s="204"/>
      <c r="L293" s="209"/>
      <c r="M293" s="210"/>
      <c r="N293" s="211"/>
      <c r="O293" s="211"/>
      <c r="P293" s="211"/>
      <c r="Q293" s="211"/>
      <c r="R293" s="211"/>
      <c r="S293" s="211"/>
      <c r="T293" s="212"/>
      <c r="AT293" s="213" t="s">
        <v>138</v>
      </c>
      <c r="AU293" s="213" t="s">
        <v>80</v>
      </c>
      <c r="AV293" s="11" t="s">
        <v>80</v>
      </c>
      <c r="AW293" s="11" t="s">
        <v>36</v>
      </c>
      <c r="AX293" s="11" t="s">
        <v>72</v>
      </c>
      <c r="AY293" s="213" t="s">
        <v>129</v>
      </c>
    </row>
    <row r="294" spans="2:65" s="11" customFormat="1" ht="13.5">
      <c r="B294" s="203"/>
      <c r="C294" s="204"/>
      <c r="D294" s="205" t="s">
        <v>138</v>
      </c>
      <c r="E294" s="206" t="s">
        <v>21</v>
      </c>
      <c r="F294" s="207" t="s">
        <v>454</v>
      </c>
      <c r="G294" s="204"/>
      <c r="H294" s="206" t="s">
        <v>21</v>
      </c>
      <c r="I294" s="208"/>
      <c r="J294" s="204"/>
      <c r="K294" s="204"/>
      <c r="L294" s="209"/>
      <c r="M294" s="210"/>
      <c r="N294" s="211"/>
      <c r="O294" s="211"/>
      <c r="P294" s="211"/>
      <c r="Q294" s="211"/>
      <c r="R294" s="211"/>
      <c r="S294" s="211"/>
      <c r="T294" s="212"/>
      <c r="AT294" s="213" t="s">
        <v>138</v>
      </c>
      <c r="AU294" s="213" t="s">
        <v>80</v>
      </c>
      <c r="AV294" s="11" t="s">
        <v>80</v>
      </c>
      <c r="AW294" s="11" t="s">
        <v>36</v>
      </c>
      <c r="AX294" s="11" t="s">
        <v>72</v>
      </c>
      <c r="AY294" s="213" t="s">
        <v>129</v>
      </c>
    </row>
    <row r="295" spans="2:65" s="12" customFormat="1" ht="13.5">
      <c r="B295" s="214"/>
      <c r="C295" s="215"/>
      <c r="D295" s="205" t="s">
        <v>138</v>
      </c>
      <c r="E295" s="216" t="s">
        <v>21</v>
      </c>
      <c r="F295" s="217" t="s">
        <v>274</v>
      </c>
      <c r="G295" s="215"/>
      <c r="H295" s="218">
        <v>24</v>
      </c>
      <c r="I295" s="219"/>
      <c r="J295" s="215"/>
      <c r="K295" s="215"/>
      <c r="L295" s="220"/>
      <c r="M295" s="221"/>
      <c r="N295" s="222"/>
      <c r="O295" s="222"/>
      <c r="P295" s="222"/>
      <c r="Q295" s="222"/>
      <c r="R295" s="222"/>
      <c r="S295" s="222"/>
      <c r="T295" s="223"/>
      <c r="AT295" s="224" t="s">
        <v>138</v>
      </c>
      <c r="AU295" s="224" t="s">
        <v>80</v>
      </c>
      <c r="AV295" s="12" t="s">
        <v>82</v>
      </c>
      <c r="AW295" s="12" t="s">
        <v>36</v>
      </c>
      <c r="AX295" s="12" t="s">
        <v>72</v>
      </c>
      <c r="AY295" s="224" t="s">
        <v>129</v>
      </c>
    </row>
    <row r="296" spans="2:65" s="13" customFormat="1" ht="13.5">
      <c r="B296" s="225"/>
      <c r="C296" s="226"/>
      <c r="D296" s="205" t="s">
        <v>138</v>
      </c>
      <c r="E296" s="227" t="s">
        <v>21</v>
      </c>
      <c r="F296" s="228" t="s">
        <v>155</v>
      </c>
      <c r="G296" s="226"/>
      <c r="H296" s="229">
        <v>222</v>
      </c>
      <c r="I296" s="230"/>
      <c r="J296" s="226"/>
      <c r="K296" s="226"/>
      <c r="L296" s="231"/>
      <c r="M296" s="232"/>
      <c r="N296" s="233"/>
      <c r="O296" s="233"/>
      <c r="P296" s="233"/>
      <c r="Q296" s="233"/>
      <c r="R296" s="233"/>
      <c r="S296" s="233"/>
      <c r="T296" s="234"/>
      <c r="AT296" s="235" t="s">
        <v>138</v>
      </c>
      <c r="AU296" s="235" t="s">
        <v>80</v>
      </c>
      <c r="AV296" s="13" t="s">
        <v>136</v>
      </c>
      <c r="AW296" s="13" t="s">
        <v>36</v>
      </c>
      <c r="AX296" s="13" t="s">
        <v>80</v>
      </c>
      <c r="AY296" s="235" t="s">
        <v>129</v>
      </c>
    </row>
    <row r="297" spans="2:65" s="1" customFormat="1" ht="16.5" customHeight="1">
      <c r="B297" s="40"/>
      <c r="C297" s="236" t="s">
        <v>415</v>
      </c>
      <c r="D297" s="236" t="s">
        <v>279</v>
      </c>
      <c r="E297" s="237" t="s">
        <v>824</v>
      </c>
      <c r="F297" s="238" t="s">
        <v>825</v>
      </c>
      <c r="G297" s="239" t="s">
        <v>134</v>
      </c>
      <c r="H297" s="240">
        <v>198.9</v>
      </c>
      <c r="I297" s="241"/>
      <c r="J297" s="242">
        <f>ROUND(I297*H297,2)</f>
        <v>0</v>
      </c>
      <c r="K297" s="238" t="s">
        <v>21</v>
      </c>
      <c r="L297" s="243"/>
      <c r="M297" s="244" t="s">
        <v>21</v>
      </c>
      <c r="N297" s="245" t="s">
        <v>43</v>
      </c>
      <c r="O297" s="41"/>
      <c r="P297" s="200">
        <f>O297*H297</f>
        <v>0</v>
      </c>
      <c r="Q297" s="200">
        <v>0.17824000000000001</v>
      </c>
      <c r="R297" s="200">
        <f>Q297*H297</f>
        <v>35.451936000000003</v>
      </c>
      <c r="S297" s="200">
        <v>0</v>
      </c>
      <c r="T297" s="201">
        <f>S297*H297</f>
        <v>0</v>
      </c>
      <c r="AR297" s="23" t="s">
        <v>173</v>
      </c>
      <c r="AT297" s="23" t="s">
        <v>279</v>
      </c>
      <c r="AU297" s="23" t="s">
        <v>80</v>
      </c>
      <c r="AY297" s="23" t="s">
        <v>129</v>
      </c>
      <c r="BE297" s="202">
        <f>IF(N297="základní",J297,0)</f>
        <v>0</v>
      </c>
      <c r="BF297" s="202">
        <f>IF(N297="snížená",J297,0)</f>
        <v>0</v>
      </c>
      <c r="BG297" s="202">
        <f>IF(N297="zákl. přenesená",J297,0)</f>
        <v>0</v>
      </c>
      <c r="BH297" s="202">
        <f>IF(N297="sníž. přenesená",J297,0)</f>
        <v>0</v>
      </c>
      <c r="BI297" s="202">
        <f>IF(N297="nulová",J297,0)</f>
        <v>0</v>
      </c>
      <c r="BJ297" s="23" t="s">
        <v>80</v>
      </c>
      <c r="BK297" s="202">
        <f>ROUND(I297*H297,2)</f>
        <v>0</v>
      </c>
      <c r="BL297" s="23" t="s">
        <v>136</v>
      </c>
      <c r="BM297" s="23" t="s">
        <v>826</v>
      </c>
    </row>
    <row r="298" spans="2:65" s="12" customFormat="1" ht="13.5">
      <c r="B298" s="214"/>
      <c r="C298" s="215"/>
      <c r="D298" s="205" t="s">
        <v>138</v>
      </c>
      <c r="E298" s="216" t="s">
        <v>21</v>
      </c>
      <c r="F298" s="217" t="s">
        <v>827</v>
      </c>
      <c r="G298" s="215"/>
      <c r="H298" s="218">
        <v>198.9</v>
      </c>
      <c r="I298" s="219"/>
      <c r="J298" s="215"/>
      <c r="K298" s="215"/>
      <c r="L298" s="220"/>
      <c r="M298" s="221"/>
      <c r="N298" s="222"/>
      <c r="O298" s="222"/>
      <c r="P298" s="222"/>
      <c r="Q298" s="222"/>
      <c r="R298" s="222"/>
      <c r="S298" s="222"/>
      <c r="T298" s="223"/>
      <c r="AT298" s="224" t="s">
        <v>138</v>
      </c>
      <c r="AU298" s="224" t="s">
        <v>80</v>
      </c>
      <c r="AV298" s="12" t="s">
        <v>82</v>
      </c>
      <c r="AW298" s="12" t="s">
        <v>36</v>
      </c>
      <c r="AX298" s="12" t="s">
        <v>80</v>
      </c>
      <c r="AY298" s="224" t="s">
        <v>129</v>
      </c>
    </row>
    <row r="299" spans="2:65" s="1" customFormat="1" ht="16.5" customHeight="1">
      <c r="B299" s="40"/>
      <c r="C299" s="236" t="s">
        <v>419</v>
      </c>
      <c r="D299" s="236" t="s">
        <v>279</v>
      </c>
      <c r="E299" s="237" t="s">
        <v>828</v>
      </c>
      <c r="F299" s="238" t="s">
        <v>829</v>
      </c>
      <c r="G299" s="239" t="s">
        <v>134</v>
      </c>
      <c r="H299" s="240">
        <v>3.06</v>
      </c>
      <c r="I299" s="241"/>
      <c r="J299" s="242">
        <f>ROUND(I299*H299,2)</f>
        <v>0</v>
      </c>
      <c r="K299" s="238" t="s">
        <v>21</v>
      </c>
      <c r="L299" s="243"/>
      <c r="M299" s="244" t="s">
        <v>21</v>
      </c>
      <c r="N299" s="245" t="s">
        <v>43</v>
      </c>
      <c r="O299" s="41"/>
      <c r="P299" s="200">
        <f>O299*H299</f>
        <v>0</v>
      </c>
      <c r="Q299" s="200">
        <v>0.17824000000000001</v>
      </c>
      <c r="R299" s="200">
        <f>Q299*H299</f>
        <v>0.54541440000000008</v>
      </c>
      <c r="S299" s="200">
        <v>0</v>
      </c>
      <c r="T299" s="201">
        <f>S299*H299</f>
        <v>0</v>
      </c>
      <c r="AR299" s="23" t="s">
        <v>173</v>
      </c>
      <c r="AT299" s="23" t="s">
        <v>279</v>
      </c>
      <c r="AU299" s="23" t="s">
        <v>80</v>
      </c>
      <c r="AY299" s="23" t="s">
        <v>129</v>
      </c>
      <c r="BE299" s="202">
        <f>IF(N299="základní",J299,0)</f>
        <v>0</v>
      </c>
      <c r="BF299" s="202">
        <f>IF(N299="snížená",J299,0)</f>
        <v>0</v>
      </c>
      <c r="BG299" s="202">
        <f>IF(N299="zákl. přenesená",J299,0)</f>
        <v>0</v>
      </c>
      <c r="BH299" s="202">
        <f>IF(N299="sníž. přenesená",J299,0)</f>
        <v>0</v>
      </c>
      <c r="BI299" s="202">
        <f>IF(N299="nulová",J299,0)</f>
        <v>0</v>
      </c>
      <c r="BJ299" s="23" t="s">
        <v>80</v>
      </c>
      <c r="BK299" s="202">
        <f>ROUND(I299*H299,2)</f>
        <v>0</v>
      </c>
      <c r="BL299" s="23" t="s">
        <v>136</v>
      </c>
      <c r="BM299" s="23" t="s">
        <v>830</v>
      </c>
    </row>
    <row r="300" spans="2:65" s="12" customFormat="1" ht="13.5">
      <c r="B300" s="214"/>
      <c r="C300" s="215"/>
      <c r="D300" s="205" t="s">
        <v>138</v>
      </c>
      <c r="E300" s="216" t="s">
        <v>21</v>
      </c>
      <c r="F300" s="217" t="s">
        <v>831</v>
      </c>
      <c r="G300" s="215"/>
      <c r="H300" s="218">
        <v>3.06</v>
      </c>
      <c r="I300" s="219"/>
      <c r="J300" s="215"/>
      <c r="K300" s="215"/>
      <c r="L300" s="220"/>
      <c r="M300" s="221"/>
      <c r="N300" s="222"/>
      <c r="O300" s="222"/>
      <c r="P300" s="222"/>
      <c r="Q300" s="222"/>
      <c r="R300" s="222"/>
      <c r="S300" s="222"/>
      <c r="T300" s="223"/>
      <c r="AT300" s="224" t="s">
        <v>138</v>
      </c>
      <c r="AU300" s="224" t="s">
        <v>80</v>
      </c>
      <c r="AV300" s="12" t="s">
        <v>82</v>
      </c>
      <c r="AW300" s="12" t="s">
        <v>36</v>
      </c>
      <c r="AX300" s="12" t="s">
        <v>80</v>
      </c>
      <c r="AY300" s="224" t="s">
        <v>129</v>
      </c>
    </row>
    <row r="301" spans="2:65" s="1" customFormat="1" ht="25.5" customHeight="1">
      <c r="B301" s="40"/>
      <c r="C301" s="191" t="s">
        <v>389</v>
      </c>
      <c r="D301" s="191" t="s">
        <v>131</v>
      </c>
      <c r="E301" s="192" t="s">
        <v>832</v>
      </c>
      <c r="F301" s="193" t="s">
        <v>833</v>
      </c>
      <c r="G301" s="194" t="s">
        <v>134</v>
      </c>
      <c r="H301" s="195">
        <v>47</v>
      </c>
      <c r="I301" s="196"/>
      <c r="J301" s="197">
        <f>ROUND(I301*H301,2)</f>
        <v>0</v>
      </c>
      <c r="K301" s="193" t="s">
        <v>135</v>
      </c>
      <c r="L301" s="60"/>
      <c r="M301" s="198" t="s">
        <v>21</v>
      </c>
      <c r="N301" s="199" t="s">
        <v>43</v>
      </c>
      <c r="O301" s="41"/>
      <c r="P301" s="200">
        <f>O301*H301</f>
        <v>0</v>
      </c>
      <c r="Q301" s="200">
        <v>0.10362</v>
      </c>
      <c r="R301" s="200">
        <f>Q301*H301</f>
        <v>4.8701400000000001</v>
      </c>
      <c r="S301" s="200">
        <v>0</v>
      </c>
      <c r="T301" s="201">
        <f>S301*H301</f>
        <v>0</v>
      </c>
      <c r="AR301" s="23" t="s">
        <v>136</v>
      </c>
      <c r="AT301" s="23" t="s">
        <v>131</v>
      </c>
      <c r="AU301" s="23" t="s">
        <v>80</v>
      </c>
      <c r="AY301" s="23" t="s">
        <v>129</v>
      </c>
      <c r="BE301" s="202">
        <f>IF(N301="základní",J301,0)</f>
        <v>0</v>
      </c>
      <c r="BF301" s="202">
        <f>IF(N301="snížená",J301,0)</f>
        <v>0</v>
      </c>
      <c r="BG301" s="202">
        <f>IF(N301="zákl. přenesená",J301,0)</f>
        <v>0</v>
      </c>
      <c r="BH301" s="202">
        <f>IF(N301="sníž. přenesená",J301,0)</f>
        <v>0</v>
      </c>
      <c r="BI301" s="202">
        <f>IF(N301="nulová",J301,0)</f>
        <v>0</v>
      </c>
      <c r="BJ301" s="23" t="s">
        <v>80</v>
      </c>
      <c r="BK301" s="202">
        <f>ROUND(I301*H301,2)</f>
        <v>0</v>
      </c>
      <c r="BL301" s="23" t="s">
        <v>136</v>
      </c>
      <c r="BM301" s="23" t="s">
        <v>834</v>
      </c>
    </row>
    <row r="302" spans="2:65" s="11" customFormat="1" ht="13.5">
      <c r="B302" s="203"/>
      <c r="C302" s="204"/>
      <c r="D302" s="205" t="s">
        <v>138</v>
      </c>
      <c r="E302" s="206" t="s">
        <v>21</v>
      </c>
      <c r="F302" s="207" t="s">
        <v>737</v>
      </c>
      <c r="G302" s="204"/>
      <c r="H302" s="206" t="s">
        <v>21</v>
      </c>
      <c r="I302" s="208"/>
      <c r="J302" s="204"/>
      <c r="K302" s="204"/>
      <c r="L302" s="209"/>
      <c r="M302" s="210"/>
      <c r="N302" s="211"/>
      <c r="O302" s="211"/>
      <c r="P302" s="211"/>
      <c r="Q302" s="211"/>
      <c r="R302" s="211"/>
      <c r="S302" s="211"/>
      <c r="T302" s="212"/>
      <c r="AT302" s="213" t="s">
        <v>138</v>
      </c>
      <c r="AU302" s="213" t="s">
        <v>80</v>
      </c>
      <c r="AV302" s="11" t="s">
        <v>80</v>
      </c>
      <c r="AW302" s="11" t="s">
        <v>36</v>
      </c>
      <c r="AX302" s="11" t="s">
        <v>72</v>
      </c>
      <c r="AY302" s="213" t="s">
        <v>129</v>
      </c>
    </row>
    <row r="303" spans="2:65" s="11" customFormat="1" ht="13.5">
      <c r="B303" s="203"/>
      <c r="C303" s="204"/>
      <c r="D303" s="205" t="s">
        <v>138</v>
      </c>
      <c r="E303" s="206" t="s">
        <v>21</v>
      </c>
      <c r="F303" s="207" t="s">
        <v>474</v>
      </c>
      <c r="G303" s="204"/>
      <c r="H303" s="206" t="s">
        <v>21</v>
      </c>
      <c r="I303" s="208"/>
      <c r="J303" s="204"/>
      <c r="K303" s="204"/>
      <c r="L303" s="209"/>
      <c r="M303" s="210"/>
      <c r="N303" s="211"/>
      <c r="O303" s="211"/>
      <c r="P303" s="211"/>
      <c r="Q303" s="211"/>
      <c r="R303" s="211"/>
      <c r="S303" s="211"/>
      <c r="T303" s="212"/>
      <c r="AT303" s="213" t="s">
        <v>138</v>
      </c>
      <c r="AU303" s="213" t="s">
        <v>80</v>
      </c>
      <c r="AV303" s="11" t="s">
        <v>80</v>
      </c>
      <c r="AW303" s="11" t="s">
        <v>36</v>
      </c>
      <c r="AX303" s="11" t="s">
        <v>72</v>
      </c>
      <c r="AY303" s="213" t="s">
        <v>129</v>
      </c>
    </row>
    <row r="304" spans="2:65" s="12" customFormat="1" ht="13.5">
      <c r="B304" s="214"/>
      <c r="C304" s="215"/>
      <c r="D304" s="205" t="s">
        <v>138</v>
      </c>
      <c r="E304" s="216" t="s">
        <v>21</v>
      </c>
      <c r="F304" s="217" t="s">
        <v>338</v>
      </c>
      <c r="G304" s="215"/>
      <c r="H304" s="218">
        <v>37</v>
      </c>
      <c r="I304" s="219"/>
      <c r="J304" s="215"/>
      <c r="K304" s="215"/>
      <c r="L304" s="220"/>
      <c r="M304" s="221"/>
      <c r="N304" s="222"/>
      <c r="O304" s="222"/>
      <c r="P304" s="222"/>
      <c r="Q304" s="222"/>
      <c r="R304" s="222"/>
      <c r="S304" s="222"/>
      <c r="T304" s="223"/>
      <c r="AT304" s="224" t="s">
        <v>138</v>
      </c>
      <c r="AU304" s="224" t="s">
        <v>80</v>
      </c>
      <c r="AV304" s="12" t="s">
        <v>82</v>
      </c>
      <c r="AW304" s="12" t="s">
        <v>36</v>
      </c>
      <c r="AX304" s="12" t="s">
        <v>72</v>
      </c>
      <c r="AY304" s="224" t="s">
        <v>129</v>
      </c>
    </row>
    <row r="305" spans="2:65" s="11" customFormat="1" ht="13.5">
      <c r="B305" s="203"/>
      <c r="C305" s="204"/>
      <c r="D305" s="205" t="s">
        <v>138</v>
      </c>
      <c r="E305" s="206" t="s">
        <v>21</v>
      </c>
      <c r="F305" s="207" t="s">
        <v>475</v>
      </c>
      <c r="G305" s="204"/>
      <c r="H305" s="206" t="s">
        <v>21</v>
      </c>
      <c r="I305" s="208"/>
      <c r="J305" s="204"/>
      <c r="K305" s="204"/>
      <c r="L305" s="209"/>
      <c r="M305" s="210"/>
      <c r="N305" s="211"/>
      <c r="O305" s="211"/>
      <c r="P305" s="211"/>
      <c r="Q305" s="211"/>
      <c r="R305" s="211"/>
      <c r="S305" s="211"/>
      <c r="T305" s="212"/>
      <c r="AT305" s="213" t="s">
        <v>138</v>
      </c>
      <c r="AU305" s="213" t="s">
        <v>80</v>
      </c>
      <c r="AV305" s="11" t="s">
        <v>80</v>
      </c>
      <c r="AW305" s="11" t="s">
        <v>36</v>
      </c>
      <c r="AX305" s="11" t="s">
        <v>72</v>
      </c>
      <c r="AY305" s="213" t="s">
        <v>129</v>
      </c>
    </row>
    <row r="306" spans="2:65" s="12" customFormat="1" ht="13.5">
      <c r="B306" s="214"/>
      <c r="C306" s="215"/>
      <c r="D306" s="205" t="s">
        <v>138</v>
      </c>
      <c r="E306" s="216" t="s">
        <v>21</v>
      </c>
      <c r="F306" s="217" t="s">
        <v>187</v>
      </c>
      <c r="G306" s="215"/>
      <c r="H306" s="218">
        <v>10</v>
      </c>
      <c r="I306" s="219"/>
      <c r="J306" s="215"/>
      <c r="K306" s="215"/>
      <c r="L306" s="220"/>
      <c r="M306" s="221"/>
      <c r="N306" s="222"/>
      <c r="O306" s="222"/>
      <c r="P306" s="222"/>
      <c r="Q306" s="222"/>
      <c r="R306" s="222"/>
      <c r="S306" s="222"/>
      <c r="T306" s="223"/>
      <c r="AT306" s="224" t="s">
        <v>138</v>
      </c>
      <c r="AU306" s="224" t="s">
        <v>80</v>
      </c>
      <c r="AV306" s="12" t="s">
        <v>82</v>
      </c>
      <c r="AW306" s="12" t="s">
        <v>36</v>
      </c>
      <c r="AX306" s="12" t="s">
        <v>72</v>
      </c>
      <c r="AY306" s="224" t="s">
        <v>129</v>
      </c>
    </row>
    <row r="307" spans="2:65" s="13" customFormat="1" ht="13.5">
      <c r="B307" s="225"/>
      <c r="C307" s="226"/>
      <c r="D307" s="205" t="s">
        <v>138</v>
      </c>
      <c r="E307" s="227" t="s">
        <v>21</v>
      </c>
      <c r="F307" s="228" t="s">
        <v>155</v>
      </c>
      <c r="G307" s="226"/>
      <c r="H307" s="229">
        <v>47</v>
      </c>
      <c r="I307" s="230"/>
      <c r="J307" s="226"/>
      <c r="K307" s="226"/>
      <c r="L307" s="231"/>
      <c r="M307" s="232"/>
      <c r="N307" s="233"/>
      <c r="O307" s="233"/>
      <c r="P307" s="233"/>
      <c r="Q307" s="233"/>
      <c r="R307" s="233"/>
      <c r="S307" s="233"/>
      <c r="T307" s="234"/>
      <c r="AT307" s="235" t="s">
        <v>138</v>
      </c>
      <c r="AU307" s="235" t="s">
        <v>80</v>
      </c>
      <c r="AV307" s="13" t="s">
        <v>136</v>
      </c>
      <c r="AW307" s="13" t="s">
        <v>36</v>
      </c>
      <c r="AX307" s="13" t="s">
        <v>80</v>
      </c>
      <c r="AY307" s="235" t="s">
        <v>129</v>
      </c>
    </row>
    <row r="308" spans="2:65" s="1" customFormat="1" ht="16.5" customHeight="1">
      <c r="B308" s="40"/>
      <c r="C308" s="236" t="s">
        <v>429</v>
      </c>
      <c r="D308" s="236" t="s">
        <v>279</v>
      </c>
      <c r="E308" s="237" t="s">
        <v>835</v>
      </c>
      <c r="F308" s="238" t="s">
        <v>836</v>
      </c>
      <c r="G308" s="239" t="s">
        <v>134</v>
      </c>
      <c r="H308" s="240">
        <v>38.11</v>
      </c>
      <c r="I308" s="241"/>
      <c r="J308" s="242">
        <f>ROUND(I308*H308,2)</f>
        <v>0</v>
      </c>
      <c r="K308" s="238" t="s">
        <v>21</v>
      </c>
      <c r="L308" s="243"/>
      <c r="M308" s="244" t="s">
        <v>21</v>
      </c>
      <c r="N308" s="245" t="s">
        <v>43</v>
      </c>
      <c r="O308" s="41"/>
      <c r="P308" s="200">
        <f>O308*H308</f>
        <v>0</v>
      </c>
      <c r="Q308" s="200">
        <v>0.17824000000000001</v>
      </c>
      <c r="R308" s="200">
        <f>Q308*H308</f>
        <v>6.7927264000000003</v>
      </c>
      <c r="S308" s="200">
        <v>0</v>
      </c>
      <c r="T308" s="201">
        <f>S308*H308</f>
        <v>0</v>
      </c>
      <c r="AR308" s="23" t="s">
        <v>173</v>
      </c>
      <c r="AT308" s="23" t="s">
        <v>279</v>
      </c>
      <c r="AU308" s="23" t="s">
        <v>80</v>
      </c>
      <c r="AY308" s="23" t="s">
        <v>129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23" t="s">
        <v>80</v>
      </c>
      <c r="BK308" s="202">
        <f>ROUND(I308*H308,2)</f>
        <v>0</v>
      </c>
      <c r="BL308" s="23" t="s">
        <v>136</v>
      </c>
      <c r="BM308" s="23" t="s">
        <v>837</v>
      </c>
    </row>
    <row r="309" spans="2:65" s="12" customFormat="1" ht="13.5">
      <c r="B309" s="214"/>
      <c r="C309" s="215"/>
      <c r="D309" s="205" t="s">
        <v>138</v>
      </c>
      <c r="E309" s="216" t="s">
        <v>21</v>
      </c>
      <c r="F309" s="217" t="s">
        <v>838</v>
      </c>
      <c r="G309" s="215"/>
      <c r="H309" s="218">
        <v>38.11</v>
      </c>
      <c r="I309" s="219"/>
      <c r="J309" s="215"/>
      <c r="K309" s="215"/>
      <c r="L309" s="220"/>
      <c r="M309" s="221"/>
      <c r="N309" s="222"/>
      <c r="O309" s="222"/>
      <c r="P309" s="222"/>
      <c r="Q309" s="222"/>
      <c r="R309" s="222"/>
      <c r="S309" s="222"/>
      <c r="T309" s="223"/>
      <c r="AT309" s="224" t="s">
        <v>138</v>
      </c>
      <c r="AU309" s="224" t="s">
        <v>80</v>
      </c>
      <c r="AV309" s="12" t="s">
        <v>82</v>
      </c>
      <c r="AW309" s="12" t="s">
        <v>36</v>
      </c>
      <c r="AX309" s="12" t="s">
        <v>80</v>
      </c>
      <c r="AY309" s="224" t="s">
        <v>129</v>
      </c>
    </row>
    <row r="310" spans="2:65" s="1" customFormat="1" ht="16.5" customHeight="1">
      <c r="B310" s="40"/>
      <c r="C310" s="236" t="s">
        <v>434</v>
      </c>
      <c r="D310" s="236" t="s">
        <v>279</v>
      </c>
      <c r="E310" s="237" t="s">
        <v>482</v>
      </c>
      <c r="F310" s="238" t="s">
        <v>483</v>
      </c>
      <c r="G310" s="239" t="s">
        <v>134</v>
      </c>
      <c r="H310" s="240">
        <v>10.3</v>
      </c>
      <c r="I310" s="241"/>
      <c r="J310" s="242">
        <f>ROUND(I310*H310,2)</f>
        <v>0</v>
      </c>
      <c r="K310" s="238" t="s">
        <v>21</v>
      </c>
      <c r="L310" s="243"/>
      <c r="M310" s="244" t="s">
        <v>21</v>
      </c>
      <c r="N310" s="245" t="s">
        <v>43</v>
      </c>
      <c r="O310" s="41"/>
      <c r="P310" s="200">
        <f>O310*H310</f>
        <v>0</v>
      </c>
      <c r="Q310" s="200">
        <v>0.17824000000000001</v>
      </c>
      <c r="R310" s="200">
        <f>Q310*H310</f>
        <v>1.8358720000000002</v>
      </c>
      <c r="S310" s="200">
        <v>0</v>
      </c>
      <c r="T310" s="201">
        <f>S310*H310</f>
        <v>0</v>
      </c>
      <c r="AR310" s="23" t="s">
        <v>173</v>
      </c>
      <c r="AT310" s="23" t="s">
        <v>279</v>
      </c>
      <c r="AU310" s="23" t="s">
        <v>80</v>
      </c>
      <c r="AY310" s="23" t="s">
        <v>129</v>
      </c>
      <c r="BE310" s="202">
        <f>IF(N310="základní",J310,0)</f>
        <v>0</v>
      </c>
      <c r="BF310" s="202">
        <f>IF(N310="snížená",J310,0)</f>
        <v>0</v>
      </c>
      <c r="BG310" s="202">
        <f>IF(N310="zákl. přenesená",J310,0)</f>
        <v>0</v>
      </c>
      <c r="BH310" s="202">
        <f>IF(N310="sníž. přenesená",J310,0)</f>
        <v>0</v>
      </c>
      <c r="BI310" s="202">
        <f>IF(N310="nulová",J310,0)</f>
        <v>0</v>
      </c>
      <c r="BJ310" s="23" t="s">
        <v>80</v>
      </c>
      <c r="BK310" s="202">
        <f>ROUND(I310*H310,2)</f>
        <v>0</v>
      </c>
      <c r="BL310" s="23" t="s">
        <v>136</v>
      </c>
      <c r="BM310" s="23" t="s">
        <v>839</v>
      </c>
    </row>
    <row r="311" spans="2:65" s="12" customFormat="1" ht="13.5">
      <c r="B311" s="214"/>
      <c r="C311" s="215"/>
      <c r="D311" s="205" t="s">
        <v>138</v>
      </c>
      <c r="E311" s="216" t="s">
        <v>21</v>
      </c>
      <c r="F311" s="217" t="s">
        <v>840</v>
      </c>
      <c r="G311" s="215"/>
      <c r="H311" s="218">
        <v>10.3</v>
      </c>
      <c r="I311" s="219"/>
      <c r="J311" s="215"/>
      <c r="K311" s="215"/>
      <c r="L311" s="220"/>
      <c r="M311" s="221"/>
      <c r="N311" s="222"/>
      <c r="O311" s="222"/>
      <c r="P311" s="222"/>
      <c r="Q311" s="222"/>
      <c r="R311" s="222"/>
      <c r="S311" s="222"/>
      <c r="T311" s="223"/>
      <c r="AT311" s="224" t="s">
        <v>138</v>
      </c>
      <c r="AU311" s="224" t="s">
        <v>80</v>
      </c>
      <c r="AV311" s="12" t="s">
        <v>82</v>
      </c>
      <c r="AW311" s="12" t="s">
        <v>36</v>
      </c>
      <c r="AX311" s="12" t="s">
        <v>80</v>
      </c>
      <c r="AY311" s="224" t="s">
        <v>129</v>
      </c>
    </row>
    <row r="312" spans="2:65" s="1" customFormat="1" ht="25.5" customHeight="1">
      <c r="B312" s="40"/>
      <c r="C312" s="191" t="s">
        <v>439</v>
      </c>
      <c r="D312" s="191" t="s">
        <v>131</v>
      </c>
      <c r="E312" s="192" t="s">
        <v>503</v>
      </c>
      <c r="F312" s="193" t="s">
        <v>504</v>
      </c>
      <c r="G312" s="194" t="s">
        <v>134</v>
      </c>
      <c r="H312" s="195">
        <v>2</v>
      </c>
      <c r="I312" s="196"/>
      <c r="J312" s="197">
        <f>ROUND(I312*H312,2)</f>
        <v>0</v>
      </c>
      <c r="K312" s="193" t="s">
        <v>135</v>
      </c>
      <c r="L312" s="60"/>
      <c r="M312" s="198" t="s">
        <v>21</v>
      </c>
      <c r="N312" s="199" t="s">
        <v>43</v>
      </c>
      <c r="O312" s="41"/>
      <c r="P312" s="200">
        <f>O312*H312</f>
        <v>0</v>
      </c>
      <c r="Q312" s="200">
        <v>0.10100000000000001</v>
      </c>
      <c r="R312" s="200">
        <f>Q312*H312</f>
        <v>0.20200000000000001</v>
      </c>
      <c r="S312" s="200">
        <v>0</v>
      </c>
      <c r="T312" s="201">
        <f>S312*H312</f>
        <v>0</v>
      </c>
      <c r="AR312" s="23" t="s">
        <v>136</v>
      </c>
      <c r="AT312" s="23" t="s">
        <v>131</v>
      </c>
      <c r="AU312" s="23" t="s">
        <v>80</v>
      </c>
      <c r="AY312" s="23" t="s">
        <v>129</v>
      </c>
      <c r="BE312" s="202">
        <f>IF(N312="základní",J312,0)</f>
        <v>0</v>
      </c>
      <c r="BF312" s="202">
        <f>IF(N312="snížená",J312,0)</f>
        <v>0</v>
      </c>
      <c r="BG312" s="202">
        <f>IF(N312="zákl. přenesená",J312,0)</f>
        <v>0</v>
      </c>
      <c r="BH312" s="202">
        <f>IF(N312="sníž. přenesená",J312,0)</f>
        <v>0</v>
      </c>
      <c r="BI312" s="202">
        <f>IF(N312="nulová",J312,0)</f>
        <v>0</v>
      </c>
      <c r="BJ312" s="23" t="s">
        <v>80</v>
      </c>
      <c r="BK312" s="202">
        <f>ROUND(I312*H312,2)</f>
        <v>0</v>
      </c>
      <c r="BL312" s="23" t="s">
        <v>136</v>
      </c>
      <c r="BM312" s="23" t="s">
        <v>841</v>
      </c>
    </row>
    <row r="313" spans="2:65" s="11" customFormat="1" ht="13.5">
      <c r="B313" s="203"/>
      <c r="C313" s="204"/>
      <c r="D313" s="205" t="s">
        <v>138</v>
      </c>
      <c r="E313" s="206" t="s">
        <v>21</v>
      </c>
      <c r="F313" s="207" t="s">
        <v>842</v>
      </c>
      <c r="G313" s="204"/>
      <c r="H313" s="206" t="s">
        <v>21</v>
      </c>
      <c r="I313" s="208"/>
      <c r="J313" s="204"/>
      <c r="K313" s="204"/>
      <c r="L313" s="209"/>
      <c r="M313" s="210"/>
      <c r="N313" s="211"/>
      <c r="O313" s="211"/>
      <c r="P313" s="211"/>
      <c r="Q313" s="211"/>
      <c r="R313" s="211"/>
      <c r="S313" s="211"/>
      <c r="T313" s="212"/>
      <c r="AT313" s="213" t="s">
        <v>138</v>
      </c>
      <c r="AU313" s="213" t="s">
        <v>80</v>
      </c>
      <c r="AV313" s="11" t="s">
        <v>80</v>
      </c>
      <c r="AW313" s="11" t="s">
        <v>36</v>
      </c>
      <c r="AX313" s="11" t="s">
        <v>72</v>
      </c>
      <c r="AY313" s="213" t="s">
        <v>129</v>
      </c>
    </row>
    <row r="314" spans="2:65" s="12" customFormat="1" ht="13.5">
      <c r="B314" s="214"/>
      <c r="C314" s="215"/>
      <c r="D314" s="205" t="s">
        <v>138</v>
      </c>
      <c r="E314" s="216" t="s">
        <v>21</v>
      </c>
      <c r="F314" s="217" t="s">
        <v>82</v>
      </c>
      <c r="G314" s="215"/>
      <c r="H314" s="218">
        <v>2</v>
      </c>
      <c r="I314" s="219"/>
      <c r="J314" s="215"/>
      <c r="K314" s="215"/>
      <c r="L314" s="220"/>
      <c r="M314" s="221"/>
      <c r="N314" s="222"/>
      <c r="O314" s="222"/>
      <c r="P314" s="222"/>
      <c r="Q314" s="222"/>
      <c r="R314" s="222"/>
      <c r="S314" s="222"/>
      <c r="T314" s="223"/>
      <c r="AT314" s="224" t="s">
        <v>138</v>
      </c>
      <c r="AU314" s="224" t="s">
        <v>80</v>
      </c>
      <c r="AV314" s="12" t="s">
        <v>82</v>
      </c>
      <c r="AW314" s="12" t="s">
        <v>36</v>
      </c>
      <c r="AX314" s="12" t="s">
        <v>80</v>
      </c>
      <c r="AY314" s="224" t="s">
        <v>129</v>
      </c>
    </row>
    <row r="315" spans="2:65" s="1" customFormat="1" ht="16.5" customHeight="1">
      <c r="B315" s="40"/>
      <c r="C315" s="236" t="s">
        <v>447</v>
      </c>
      <c r="D315" s="236" t="s">
        <v>279</v>
      </c>
      <c r="E315" s="237" t="s">
        <v>508</v>
      </c>
      <c r="F315" s="238" t="s">
        <v>509</v>
      </c>
      <c r="G315" s="239" t="s">
        <v>134</v>
      </c>
      <c r="H315" s="240">
        <v>0.41199999999999998</v>
      </c>
      <c r="I315" s="241"/>
      <c r="J315" s="242">
        <f>ROUND(I315*H315,2)</f>
        <v>0</v>
      </c>
      <c r="K315" s="238" t="s">
        <v>135</v>
      </c>
      <c r="L315" s="243"/>
      <c r="M315" s="244" t="s">
        <v>21</v>
      </c>
      <c r="N315" s="245" t="s">
        <v>43</v>
      </c>
      <c r="O315" s="41"/>
      <c r="P315" s="200">
        <f>O315*H315</f>
        <v>0</v>
      </c>
      <c r="Q315" s="200">
        <v>0.108</v>
      </c>
      <c r="R315" s="200">
        <f>Q315*H315</f>
        <v>4.4495999999999994E-2</v>
      </c>
      <c r="S315" s="200">
        <v>0</v>
      </c>
      <c r="T315" s="201">
        <f>S315*H315</f>
        <v>0</v>
      </c>
      <c r="AR315" s="23" t="s">
        <v>173</v>
      </c>
      <c r="AT315" s="23" t="s">
        <v>279</v>
      </c>
      <c r="AU315" s="23" t="s">
        <v>80</v>
      </c>
      <c r="AY315" s="23" t="s">
        <v>129</v>
      </c>
      <c r="BE315" s="202">
        <f>IF(N315="základní",J315,0)</f>
        <v>0</v>
      </c>
      <c r="BF315" s="202">
        <f>IF(N315="snížená",J315,0)</f>
        <v>0</v>
      </c>
      <c r="BG315" s="202">
        <f>IF(N315="zákl. přenesená",J315,0)</f>
        <v>0</v>
      </c>
      <c r="BH315" s="202">
        <f>IF(N315="sníž. přenesená",J315,0)</f>
        <v>0</v>
      </c>
      <c r="BI315" s="202">
        <f>IF(N315="nulová",J315,0)</f>
        <v>0</v>
      </c>
      <c r="BJ315" s="23" t="s">
        <v>80</v>
      </c>
      <c r="BK315" s="202">
        <f>ROUND(I315*H315,2)</f>
        <v>0</v>
      </c>
      <c r="BL315" s="23" t="s">
        <v>136</v>
      </c>
      <c r="BM315" s="23" t="s">
        <v>843</v>
      </c>
    </row>
    <row r="316" spans="2:65" s="11" customFormat="1" ht="13.5">
      <c r="B316" s="203"/>
      <c r="C316" s="204"/>
      <c r="D316" s="205" t="s">
        <v>138</v>
      </c>
      <c r="E316" s="206" t="s">
        <v>21</v>
      </c>
      <c r="F316" s="207" t="s">
        <v>511</v>
      </c>
      <c r="G316" s="204"/>
      <c r="H316" s="206" t="s">
        <v>21</v>
      </c>
      <c r="I316" s="208"/>
      <c r="J316" s="204"/>
      <c r="K316" s="204"/>
      <c r="L316" s="209"/>
      <c r="M316" s="210"/>
      <c r="N316" s="211"/>
      <c r="O316" s="211"/>
      <c r="P316" s="211"/>
      <c r="Q316" s="211"/>
      <c r="R316" s="211"/>
      <c r="S316" s="211"/>
      <c r="T316" s="212"/>
      <c r="AT316" s="213" t="s">
        <v>138</v>
      </c>
      <c r="AU316" s="213" t="s">
        <v>80</v>
      </c>
      <c r="AV316" s="11" t="s">
        <v>80</v>
      </c>
      <c r="AW316" s="11" t="s">
        <v>36</v>
      </c>
      <c r="AX316" s="11" t="s">
        <v>72</v>
      </c>
      <c r="AY316" s="213" t="s">
        <v>129</v>
      </c>
    </row>
    <row r="317" spans="2:65" s="12" customFormat="1" ht="13.5">
      <c r="B317" s="214"/>
      <c r="C317" s="215"/>
      <c r="D317" s="205" t="s">
        <v>138</v>
      </c>
      <c r="E317" s="216" t="s">
        <v>21</v>
      </c>
      <c r="F317" s="217" t="s">
        <v>512</v>
      </c>
      <c r="G317" s="215"/>
      <c r="H317" s="218">
        <v>0.41199999999999998</v>
      </c>
      <c r="I317" s="219"/>
      <c r="J317" s="215"/>
      <c r="K317" s="215"/>
      <c r="L317" s="220"/>
      <c r="M317" s="221"/>
      <c r="N317" s="222"/>
      <c r="O317" s="222"/>
      <c r="P317" s="222"/>
      <c r="Q317" s="222"/>
      <c r="R317" s="222"/>
      <c r="S317" s="222"/>
      <c r="T317" s="223"/>
      <c r="AT317" s="224" t="s">
        <v>138</v>
      </c>
      <c r="AU317" s="224" t="s">
        <v>80</v>
      </c>
      <c r="AV317" s="12" t="s">
        <v>82</v>
      </c>
      <c r="AW317" s="12" t="s">
        <v>36</v>
      </c>
      <c r="AX317" s="12" t="s">
        <v>80</v>
      </c>
      <c r="AY317" s="224" t="s">
        <v>129</v>
      </c>
    </row>
    <row r="318" spans="2:65" s="10" customFormat="1" ht="37.35" customHeight="1">
      <c r="B318" s="175"/>
      <c r="C318" s="176"/>
      <c r="D318" s="177" t="s">
        <v>71</v>
      </c>
      <c r="E318" s="178" t="s">
        <v>173</v>
      </c>
      <c r="F318" s="178" t="s">
        <v>513</v>
      </c>
      <c r="G318" s="176"/>
      <c r="H318" s="176"/>
      <c r="I318" s="179"/>
      <c r="J318" s="180">
        <f>BK318</f>
        <v>0</v>
      </c>
      <c r="K318" s="176"/>
      <c r="L318" s="181"/>
      <c r="M318" s="182"/>
      <c r="N318" s="183"/>
      <c r="O318" s="183"/>
      <c r="P318" s="184">
        <f>SUM(P319:P349)</f>
        <v>0</v>
      </c>
      <c r="Q318" s="183"/>
      <c r="R318" s="184">
        <f>SUM(R319:R349)</f>
        <v>5.0303799999999992</v>
      </c>
      <c r="S318" s="183"/>
      <c r="T318" s="185">
        <f>SUM(T319:T349)</f>
        <v>0</v>
      </c>
      <c r="AR318" s="186" t="s">
        <v>80</v>
      </c>
      <c r="AT318" s="187" t="s">
        <v>71</v>
      </c>
      <c r="AU318" s="187" t="s">
        <v>72</v>
      </c>
      <c r="AY318" s="186" t="s">
        <v>129</v>
      </c>
      <c r="BK318" s="188">
        <f>SUM(BK319:BK349)</f>
        <v>0</v>
      </c>
    </row>
    <row r="319" spans="2:65" s="1" customFormat="1" ht="16.5" customHeight="1">
      <c r="B319" s="40"/>
      <c r="C319" s="191" t="s">
        <v>455</v>
      </c>
      <c r="D319" s="191" t="s">
        <v>131</v>
      </c>
      <c r="E319" s="192" t="s">
        <v>515</v>
      </c>
      <c r="F319" s="193" t="s">
        <v>844</v>
      </c>
      <c r="G319" s="194" t="s">
        <v>199</v>
      </c>
      <c r="H319" s="195">
        <v>11</v>
      </c>
      <c r="I319" s="196"/>
      <c r="J319" s="197">
        <f>ROUND(I319*H319,2)</f>
        <v>0</v>
      </c>
      <c r="K319" s="193" t="s">
        <v>21</v>
      </c>
      <c r="L319" s="60"/>
      <c r="M319" s="198" t="s">
        <v>21</v>
      </c>
      <c r="N319" s="199" t="s">
        <v>43</v>
      </c>
      <c r="O319" s="41"/>
      <c r="P319" s="200">
        <f>O319*H319</f>
        <v>0</v>
      </c>
      <c r="Q319" s="200">
        <v>0.15</v>
      </c>
      <c r="R319" s="200">
        <f>Q319*H319</f>
        <v>1.65</v>
      </c>
      <c r="S319" s="200">
        <v>0</v>
      </c>
      <c r="T319" s="201">
        <f>S319*H319</f>
        <v>0</v>
      </c>
      <c r="AR319" s="23" t="s">
        <v>136</v>
      </c>
      <c r="AT319" s="23" t="s">
        <v>131</v>
      </c>
      <c r="AU319" s="23" t="s">
        <v>80</v>
      </c>
      <c r="AY319" s="23" t="s">
        <v>129</v>
      </c>
      <c r="BE319" s="202">
        <f>IF(N319="základní",J319,0)</f>
        <v>0</v>
      </c>
      <c r="BF319" s="202">
        <f>IF(N319="snížená",J319,0)</f>
        <v>0</v>
      </c>
      <c r="BG319" s="202">
        <f>IF(N319="zákl. přenesená",J319,0)</f>
        <v>0</v>
      </c>
      <c r="BH319" s="202">
        <f>IF(N319="sníž. přenesená",J319,0)</f>
        <v>0</v>
      </c>
      <c r="BI319" s="202">
        <f>IF(N319="nulová",J319,0)</f>
        <v>0</v>
      </c>
      <c r="BJ319" s="23" t="s">
        <v>80</v>
      </c>
      <c r="BK319" s="202">
        <f>ROUND(I319*H319,2)</f>
        <v>0</v>
      </c>
      <c r="BL319" s="23" t="s">
        <v>136</v>
      </c>
      <c r="BM319" s="23" t="s">
        <v>845</v>
      </c>
    </row>
    <row r="320" spans="2:65" s="11" customFormat="1" ht="13.5">
      <c r="B320" s="203"/>
      <c r="C320" s="204"/>
      <c r="D320" s="205" t="s">
        <v>138</v>
      </c>
      <c r="E320" s="206" t="s">
        <v>21</v>
      </c>
      <c r="F320" s="207" t="s">
        <v>846</v>
      </c>
      <c r="G320" s="204"/>
      <c r="H320" s="206" t="s">
        <v>21</v>
      </c>
      <c r="I320" s="208"/>
      <c r="J320" s="204"/>
      <c r="K320" s="204"/>
      <c r="L320" s="209"/>
      <c r="M320" s="210"/>
      <c r="N320" s="211"/>
      <c r="O320" s="211"/>
      <c r="P320" s="211"/>
      <c r="Q320" s="211"/>
      <c r="R320" s="211"/>
      <c r="S320" s="211"/>
      <c r="T320" s="212"/>
      <c r="AT320" s="213" t="s">
        <v>138</v>
      </c>
      <c r="AU320" s="213" t="s">
        <v>80</v>
      </c>
      <c r="AV320" s="11" t="s">
        <v>80</v>
      </c>
      <c r="AW320" s="11" t="s">
        <v>36</v>
      </c>
      <c r="AX320" s="11" t="s">
        <v>72</v>
      </c>
      <c r="AY320" s="213" t="s">
        <v>129</v>
      </c>
    </row>
    <row r="321" spans="2:65" s="12" customFormat="1" ht="13.5">
      <c r="B321" s="214"/>
      <c r="C321" s="215"/>
      <c r="D321" s="205" t="s">
        <v>138</v>
      </c>
      <c r="E321" s="216" t="s">
        <v>21</v>
      </c>
      <c r="F321" s="217" t="s">
        <v>847</v>
      </c>
      <c r="G321" s="215"/>
      <c r="H321" s="218">
        <v>11</v>
      </c>
      <c r="I321" s="219"/>
      <c r="J321" s="215"/>
      <c r="K321" s="215"/>
      <c r="L321" s="220"/>
      <c r="M321" s="221"/>
      <c r="N321" s="222"/>
      <c r="O321" s="222"/>
      <c r="P321" s="222"/>
      <c r="Q321" s="222"/>
      <c r="R321" s="222"/>
      <c r="S321" s="222"/>
      <c r="T321" s="223"/>
      <c r="AT321" s="224" t="s">
        <v>138</v>
      </c>
      <c r="AU321" s="224" t="s">
        <v>80</v>
      </c>
      <c r="AV321" s="12" t="s">
        <v>82</v>
      </c>
      <c r="AW321" s="12" t="s">
        <v>36</v>
      </c>
      <c r="AX321" s="12" t="s">
        <v>80</v>
      </c>
      <c r="AY321" s="224" t="s">
        <v>129</v>
      </c>
    </row>
    <row r="322" spans="2:65" s="1" customFormat="1" ht="16.5" customHeight="1">
      <c r="B322" s="40"/>
      <c r="C322" s="191" t="s">
        <v>464</v>
      </c>
      <c r="D322" s="191" t="s">
        <v>131</v>
      </c>
      <c r="E322" s="192" t="s">
        <v>521</v>
      </c>
      <c r="F322" s="193" t="s">
        <v>522</v>
      </c>
      <c r="G322" s="194" t="s">
        <v>199</v>
      </c>
      <c r="H322" s="195">
        <v>35</v>
      </c>
      <c r="I322" s="196"/>
      <c r="J322" s="197">
        <f>ROUND(I322*H322,2)</f>
        <v>0</v>
      </c>
      <c r="K322" s="193" t="s">
        <v>21</v>
      </c>
      <c r="L322" s="60"/>
      <c r="M322" s="198" t="s">
        <v>21</v>
      </c>
      <c r="N322" s="199" t="s">
        <v>43</v>
      </c>
      <c r="O322" s="41"/>
      <c r="P322" s="200">
        <f>O322*H322</f>
        <v>0</v>
      </c>
      <c r="Q322" s="200">
        <v>0</v>
      </c>
      <c r="R322" s="200">
        <f>Q322*H322</f>
        <v>0</v>
      </c>
      <c r="S322" s="200">
        <v>0</v>
      </c>
      <c r="T322" s="201">
        <f>S322*H322</f>
        <v>0</v>
      </c>
      <c r="AR322" s="23" t="s">
        <v>136</v>
      </c>
      <c r="AT322" s="23" t="s">
        <v>131</v>
      </c>
      <c r="AU322" s="23" t="s">
        <v>80</v>
      </c>
      <c r="AY322" s="23" t="s">
        <v>129</v>
      </c>
      <c r="BE322" s="202">
        <f>IF(N322="základní",J322,0)</f>
        <v>0</v>
      </c>
      <c r="BF322" s="202">
        <f>IF(N322="snížená",J322,0)</f>
        <v>0</v>
      </c>
      <c r="BG322" s="202">
        <f>IF(N322="zákl. přenesená",J322,0)</f>
        <v>0</v>
      </c>
      <c r="BH322" s="202">
        <f>IF(N322="sníž. přenesená",J322,0)</f>
        <v>0</v>
      </c>
      <c r="BI322" s="202">
        <f>IF(N322="nulová",J322,0)</f>
        <v>0</v>
      </c>
      <c r="BJ322" s="23" t="s">
        <v>80</v>
      </c>
      <c r="BK322" s="202">
        <f>ROUND(I322*H322,2)</f>
        <v>0</v>
      </c>
      <c r="BL322" s="23" t="s">
        <v>136</v>
      </c>
      <c r="BM322" s="23" t="s">
        <v>848</v>
      </c>
    </row>
    <row r="323" spans="2:65" s="11" customFormat="1" ht="13.5">
      <c r="B323" s="203"/>
      <c r="C323" s="204"/>
      <c r="D323" s="205" t="s">
        <v>138</v>
      </c>
      <c r="E323" s="206" t="s">
        <v>21</v>
      </c>
      <c r="F323" s="207" t="s">
        <v>737</v>
      </c>
      <c r="G323" s="204"/>
      <c r="H323" s="206" t="s">
        <v>21</v>
      </c>
      <c r="I323" s="208"/>
      <c r="J323" s="204"/>
      <c r="K323" s="204"/>
      <c r="L323" s="209"/>
      <c r="M323" s="210"/>
      <c r="N323" s="211"/>
      <c r="O323" s="211"/>
      <c r="P323" s="211"/>
      <c r="Q323" s="211"/>
      <c r="R323" s="211"/>
      <c r="S323" s="211"/>
      <c r="T323" s="212"/>
      <c r="AT323" s="213" t="s">
        <v>138</v>
      </c>
      <c r="AU323" s="213" t="s">
        <v>80</v>
      </c>
      <c r="AV323" s="11" t="s">
        <v>80</v>
      </c>
      <c r="AW323" s="11" t="s">
        <v>36</v>
      </c>
      <c r="AX323" s="11" t="s">
        <v>72</v>
      </c>
      <c r="AY323" s="213" t="s">
        <v>129</v>
      </c>
    </row>
    <row r="324" spans="2:65" s="11" customFormat="1" ht="27">
      <c r="B324" s="203"/>
      <c r="C324" s="204"/>
      <c r="D324" s="205" t="s">
        <v>138</v>
      </c>
      <c r="E324" s="206" t="s">
        <v>21</v>
      </c>
      <c r="F324" s="207" t="s">
        <v>524</v>
      </c>
      <c r="G324" s="204"/>
      <c r="H324" s="206" t="s">
        <v>21</v>
      </c>
      <c r="I324" s="208"/>
      <c r="J324" s="204"/>
      <c r="K324" s="204"/>
      <c r="L324" s="209"/>
      <c r="M324" s="210"/>
      <c r="N324" s="211"/>
      <c r="O324" s="211"/>
      <c r="P324" s="211"/>
      <c r="Q324" s="211"/>
      <c r="R324" s="211"/>
      <c r="S324" s="211"/>
      <c r="T324" s="212"/>
      <c r="AT324" s="213" t="s">
        <v>138</v>
      </c>
      <c r="AU324" s="213" t="s">
        <v>80</v>
      </c>
      <c r="AV324" s="11" t="s">
        <v>80</v>
      </c>
      <c r="AW324" s="11" t="s">
        <v>36</v>
      </c>
      <c r="AX324" s="11" t="s">
        <v>72</v>
      </c>
      <c r="AY324" s="213" t="s">
        <v>129</v>
      </c>
    </row>
    <row r="325" spans="2:65" s="12" customFormat="1" ht="13.5">
      <c r="B325" s="214"/>
      <c r="C325" s="215"/>
      <c r="D325" s="205" t="s">
        <v>138</v>
      </c>
      <c r="E325" s="216" t="s">
        <v>21</v>
      </c>
      <c r="F325" s="217" t="s">
        <v>849</v>
      </c>
      <c r="G325" s="215"/>
      <c r="H325" s="218">
        <v>35</v>
      </c>
      <c r="I325" s="219"/>
      <c r="J325" s="215"/>
      <c r="K325" s="215"/>
      <c r="L325" s="220"/>
      <c r="M325" s="221"/>
      <c r="N325" s="222"/>
      <c r="O325" s="222"/>
      <c r="P325" s="222"/>
      <c r="Q325" s="222"/>
      <c r="R325" s="222"/>
      <c r="S325" s="222"/>
      <c r="T325" s="223"/>
      <c r="AT325" s="224" t="s">
        <v>138</v>
      </c>
      <c r="AU325" s="224" t="s">
        <v>80</v>
      </c>
      <c r="AV325" s="12" t="s">
        <v>82</v>
      </c>
      <c r="AW325" s="12" t="s">
        <v>36</v>
      </c>
      <c r="AX325" s="12" t="s">
        <v>80</v>
      </c>
      <c r="AY325" s="224" t="s">
        <v>129</v>
      </c>
    </row>
    <row r="326" spans="2:65" s="1" customFormat="1" ht="16.5" customHeight="1">
      <c r="B326" s="40"/>
      <c r="C326" s="191" t="s">
        <v>470</v>
      </c>
      <c r="D326" s="191" t="s">
        <v>131</v>
      </c>
      <c r="E326" s="192" t="s">
        <v>527</v>
      </c>
      <c r="F326" s="193" t="s">
        <v>528</v>
      </c>
      <c r="G326" s="194" t="s">
        <v>143</v>
      </c>
      <c r="H326" s="195">
        <v>2</v>
      </c>
      <c r="I326" s="196"/>
      <c r="J326" s="197">
        <f>ROUND(I326*H326,2)</f>
        <v>0</v>
      </c>
      <c r="K326" s="193" t="s">
        <v>135</v>
      </c>
      <c r="L326" s="60"/>
      <c r="M326" s="198" t="s">
        <v>21</v>
      </c>
      <c r="N326" s="199" t="s">
        <v>43</v>
      </c>
      <c r="O326" s="41"/>
      <c r="P326" s="200">
        <f>O326*H326</f>
        <v>0</v>
      </c>
      <c r="Q326" s="200">
        <v>0.34089999999999998</v>
      </c>
      <c r="R326" s="200">
        <f>Q326*H326</f>
        <v>0.68179999999999996</v>
      </c>
      <c r="S326" s="200">
        <v>0</v>
      </c>
      <c r="T326" s="201">
        <f>S326*H326</f>
        <v>0</v>
      </c>
      <c r="AR326" s="23" t="s">
        <v>136</v>
      </c>
      <c r="AT326" s="23" t="s">
        <v>131</v>
      </c>
      <c r="AU326" s="23" t="s">
        <v>80</v>
      </c>
      <c r="AY326" s="23" t="s">
        <v>129</v>
      </c>
      <c r="BE326" s="202">
        <f>IF(N326="základní",J326,0)</f>
        <v>0</v>
      </c>
      <c r="BF326" s="202">
        <f>IF(N326="snížená",J326,0)</f>
        <v>0</v>
      </c>
      <c r="BG326" s="202">
        <f>IF(N326="zákl. přenesená",J326,0)</f>
        <v>0</v>
      </c>
      <c r="BH326" s="202">
        <f>IF(N326="sníž. přenesená",J326,0)</f>
        <v>0</v>
      </c>
      <c r="BI326" s="202">
        <f>IF(N326="nulová",J326,0)</f>
        <v>0</v>
      </c>
      <c r="BJ326" s="23" t="s">
        <v>80</v>
      </c>
      <c r="BK326" s="202">
        <f>ROUND(I326*H326,2)</f>
        <v>0</v>
      </c>
      <c r="BL326" s="23" t="s">
        <v>136</v>
      </c>
      <c r="BM326" s="23" t="s">
        <v>850</v>
      </c>
    </row>
    <row r="327" spans="2:65" s="11" customFormat="1" ht="13.5">
      <c r="B327" s="203"/>
      <c r="C327" s="204"/>
      <c r="D327" s="205" t="s">
        <v>138</v>
      </c>
      <c r="E327" s="206" t="s">
        <v>21</v>
      </c>
      <c r="F327" s="207" t="s">
        <v>737</v>
      </c>
      <c r="G327" s="204"/>
      <c r="H327" s="206" t="s">
        <v>21</v>
      </c>
      <c r="I327" s="208"/>
      <c r="J327" s="204"/>
      <c r="K327" s="204"/>
      <c r="L327" s="209"/>
      <c r="M327" s="210"/>
      <c r="N327" s="211"/>
      <c r="O327" s="211"/>
      <c r="P327" s="211"/>
      <c r="Q327" s="211"/>
      <c r="R327" s="211"/>
      <c r="S327" s="211"/>
      <c r="T327" s="212"/>
      <c r="AT327" s="213" t="s">
        <v>138</v>
      </c>
      <c r="AU327" s="213" t="s">
        <v>80</v>
      </c>
      <c r="AV327" s="11" t="s">
        <v>80</v>
      </c>
      <c r="AW327" s="11" t="s">
        <v>36</v>
      </c>
      <c r="AX327" s="11" t="s">
        <v>72</v>
      </c>
      <c r="AY327" s="213" t="s">
        <v>129</v>
      </c>
    </row>
    <row r="328" spans="2:65" s="12" customFormat="1" ht="13.5">
      <c r="B328" s="214"/>
      <c r="C328" s="215"/>
      <c r="D328" s="205" t="s">
        <v>138</v>
      </c>
      <c r="E328" s="216" t="s">
        <v>21</v>
      </c>
      <c r="F328" s="217" t="s">
        <v>82</v>
      </c>
      <c r="G328" s="215"/>
      <c r="H328" s="218">
        <v>2</v>
      </c>
      <c r="I328" s="219"/>
      <c r="J328" s="215"/>
      <c r="K328" s="215"/>
      <c r="L328" s="220"/>
      <c r="M328" s="221"/>
      <c r="N328" s="222"/>
      <c r="O328" s="222"/>
      <c r="P328" s="222"/>
      <c r="Q328" s="222"/>
      <c r="R328" s="222"/>
      <c r="S328" s="222"/>
      <c r="T328" s="223"/>
      <c r="AT328" s="224" t="s">
        <v>138</v>
      </c>
      <c r="AU328" s="224" t="s">
        <v>80</v>
      </c>
      <c r="AV328" s="12" t="s">
        <v>82</v>
      </c>
      <c r="AW328" s="12" t="s">
        <v>36</v>
      </c>
      <c r="AX328" s="12" t="s">
        <v>72</v>
      </c>
      <c r="AY328" s="224" t="s">
        <v>129</v>
      </c>
    </row>
    <row r="329" spans="2:65" s="1" customFormat="1" ht="25.5" customHeight="1">
      <c r="B329" s="40"/>
      <c r="C329" s="236" t="s">
        <v>476</v>
      </c>
      <c r="D329" s="236" t="s">
        <v>279</v>
      </c>
      <c r="E329" s="237" t="s">
        <v>531</v>
      </c>
      <c r="F329" s="238" t="s">
        <v>532</v>
      </c>
      <c r="G329" s="239" t="s">
        <v>143</v>
      </c>
      <c r="H329" s="240">
        <v>2.02</v>
      </c>
      <c r="I329" s="241"/>
      <c r="J329" s="242">
        <f>ROUND(I329*H329,2)</f>
        <v>0</v>
      </c>
      <c r="K329" s="238" t="s">
        <v>135</v>
      </c>
      <c r="L329" s="243"/>
      <c r="M329" s="244" t="s">
        <v>21</v>
      </c>
      <c r="N329" s="245" t="s">
        <v>43</v>
      </c>
      <c r="O329" s="41"/>
      <c r="P329" s="200">
        <f>O329*H329</f>
        <v>0</v>
      </c>
      <c r="Q329" s="200">
        <v>2.7E-2</v>
      </c>
      <c r="R329" s="200">
        <f>Q329*H329</f>
        <v>5.4539999999999998E-2</v>
      </c>
      <c r="S329" s="200">
        <v>0</v>
      </c>
      <c r="T329" s="201">
        <f>S329*H329</f>
        <v>0</v>
      </c>
      <c r="AR329" s="23" t="s">
        <v>173</v>
      </c>
      <c r="AT329" s="23" t="s">
        <v>279</v>
      </c>
      <c r="AU329" s="23" t="s">
        <v>80</v>
      </c>
      <c r="AY329" s="23" t="s">
        <v>129</v>
      </c>
      <c r="BE329" s="202">
        <f>IF(N329="základní",J329,0)</f>
        <v>0</v>
      </c>
      <c r="BF329" s="202">
        <f>IF(N329="snížená",J329,0)</f>
        <v>0</v>
      </c>
      <c r="BG329" s="202">
        <f>IF(N329="zákl. přenesená",J329,0)</f>
        <v>0</v>
      </c>
      <c r="BH329" s="202">
        <f>IF(N329="sníž. přenesená",J329,0)</f>
        <v>0</v>
      </c>
      <c r="BI329" s="202">
        <f>IF(N329="nulová",J329,0)</f>
        <v>0</v>
      </c>
      <c r="BJ329" s="23" t="s">
        <v>80</v>
      </c>
      <c r="BK329" s="202">
        <f>ROUND(I329*H329,2)</f>
        <v>0</v>
      </c>
      <c r="BL329" s="23" t="s">
        <v>136</v>
      </c>
      <c r="BM329" s="23" t="s">
        <v>851</v>
      </c>
    </row>
    <row r="330" spans="2:65" s="12" customFormat="1" ht="13.5">
      <c r="B330" s="214"/>
      <c r="C330" s="215"/>
      <c r="D330" s="205" t="s">
        <v>138</v>
      </c>
      <c r="E330" s="216" t="s">
        <v>21</v>
      </c>
      <c r="F330" s="217" t="s">
        <v>852</v>
      </c>
      <c r="G330" s="215"/>
      <c r="H330" s="218">
        <v>2.02</v>
      </c>
      <c r="I330" s="219"/>
      <c r="J330" s="215"/>
      <c r="K330" s="215"/>
      <c r="L330" s="220"/>
      <c r="M330" s="221"/>
      <c r="N330" s="222"/>
      <c r="O330" s="222"/>
      <c r="P330" s="222"/>
      <c r="Q330" s="222"/>
      <c r="R330" s="222"/>
      <c r="S330" s="222"/>
      <c r="T330" s="223"/>
      <c r="AT330" s="224" t="s">
        <v>138</v>
      </c>
      <c r="AU330" s="224" t="s">
        <v>80</v>
      </c>
      <c r="AV330" s="12" t="s">
        <v>82</v>
      </c>
      <c r="AW330" s="12" t="s">
        <v>36</v>
      </c>
      <c r="AX330" s="12" t="s">
        <v>72</v>
      </c>
      <c r="AY330" s="224" t="s">
        <v>129</v>
      </c>
    </row>
    <row r="331" spans="2:65" s="1" customFormat="1" ht="16.5" customHeight="1">
      <c r="B331" s="40"/>
      <c r="C331" s="236" t="s">
        <v>481</v>
      </c>
      <c r="D331" s="236" t="s">
        <v>279</v>
      </c>
      <c r="E331" s="237" t="s">
        <v>536</v>
      </c>
      <c r="F331" s="238" t="s">
        <v>537</v>
      </c>
      <c r="G331" s="239" t="s">
        <v>143</v>
      </c>
      <c r="H331" s="240">
        <v>2.02</v>
      </c>
      <c r="I331" s="241"/>
      <c r="J331" s="242">
        <f>ROUND(I331*H331,2)</f>
        <v>0</v>
      </c>
      <c r="K331" s="238" t="s">
        <v>135</v>
      </c>
      <c r="L331" s="243"/>
      <c r="M331" s="244" t="s">
        <v>21</v>
      </c>
      <c r="N331" s="245" t="s">
        <v>43</v>
      </c>
      <c r="O331" s="41"/>
      <c r="P331" s="200">
        <f>O331*H331</f>
        <v>0</v>
      </c>
      <c r="Q331" s="200">
        <v>5.8000000000000003E-2</v>
      </c>
      <c r="R331" s="200">
        <f>Q331*H331</f>
        <v>0.11716</v>
      </c>
      <c r="S331" s="200">
        <v>0</v>
      </c>
      <c r="T331" s="201">
        <f>S331*H331</f>
        <v>0</v>
      </c>
      <c r="AR331" s="23" t="s">
        <v>173</v>
      </c>
      <c r="AT331" s="23" t="s">
        <v>279</v>
      </c>
      <c r="AU331" s="23" t="s">
        <v>80</v>
      </c>
      <c r="AY331" s="23" t="s">
        <v>129</v>
      </c>
      <c r="BE331" s="202">
        <f>IF(N331="základní",J331,0)</f>
        <v>0</v>
      </c>
      <c r="BF331" s="202">
        <f>IF(N331="snížená",J331,0)</f>
        <v>0</v>
      </c>
      <c r="BG331" s="202">
        <f>IF(N331="zákl. přenesená",J331,0)</f>
        <v>0</v>
      </c>
      <c r="BH331" s="202">
        <f>IF(N331="sníž. přenesená",J331,0)</f>
        <v>0</v>
      </c>
      <c r="BI331" s="202">
        <f>IF(N331="nulová",J331,0)</f>
        <v>0</v>
      </c>
      <c r="BJ331" s="23" t="s">
        <v>80</v>
      </c>
      <c r="BK331" s="202">
        <f>ROUND(I331*H331,2)</f>
        <v>0</v>
      </c>
      <c r="BL331" s="23" t="s">
        <v>136</v>
      </c>
      <c r="BM331" s="23" t="s">
        <v>853</v>
      </c>
    </row>
    <row r="332" spans="2:65" s="12" customFormat="1" ht="13.5">
      <c r="B332" s="214"/>
      <c r="C332" s="215"/>
      <c r="D332" s="205" t="s">
        <v>138</v>
      </c>
      <c r="E332" s="216" t="s">
        <v>21</v>
      </c>
      <c r="F332" s="217" t="s">
        <v>854</v>
      </c>
      <c r="G332" s="215"/>
      <c r="H332" s="218">
        <v>2.02</v>
      </c>
      <c r="I332" s="219"/>
      <c r="J332" s="215"/>
      <c r="K332" s="215"/>
      <c r="L332" s="220"/>
      <c r="M332" s="221"/>
      <c r="N332" s="222"/>
      <c r="O332" s="222"/>
      <c r="P332" s="222"/>
      <c r="Q332" s="222"/>
      <c r="R332" s="222"/>
      <c r="S332" s="222"/>
      <c r="T332" s="223"/>
      <c r="AT332" s="224" t="s">
        <v>138</v>
      </c>
      <c r="AU332" s="224" t="s">
        <v>80</v>
      </c>
      <c r="AV332" s="12" t="s">
        <v>82</v>
      </c>
      <c r="AW332" s="12" t="s">
        <v>36</v>
      </c>
      <c r="AX332" s="12" t="s">
        <v>72</v>
      </c>
      <c r="AY332" s="224" t="s">
        <v>129</v>
      </c>
    </row>
    <row r="333" spans="2:65" s="1" customFormat="1" ht="25.5" customHeight="1">
      <c r="B333" s="40"/>
      <c r="C333" s="236" t="s">
        <v>486</v>
      </c>
      <c r="D333" s="236" t="s">
        <v>279</v>
      </c>
      <c r="E333" s="237" t="s">
        <v>541</v>
      </c>
      <c r="F333" s="238" t="s">
        <v>542</v>
      </c>
      <c r="G333" s="239" t="s">
        <v>143</v>
      </c>
      <c r="H333" s="240">
        <v>2.02</v>
      </c>
      <c r="I333" s="241"/>
      <c r="J333" s="242">
        <f>ROUND(I333*H333,2)</f>
        <v>0</v>
      </c>
      <c r="K333" s="238" t="s">
        <v>135</v>
      </c>
      <c r="L333" s="243"/>
      <c r="M333" s="244" t="s">
        <v>21</v>
      </c>
      <c r="N333" s="245" t="s">
        <v>43</v>
      </c>
      <c r="O333" s="41"/>
      <c r="P333" s="200">
        <f>O333*H333</f>
        <v>0</v>
      </c>
      <c r="Q333" s="200">
        <v>0.08</v>
      </c>
      <c r="R333" s="200">
        <f>Q333*H333</f>
        <v>0.16159999999999999</v>
      </c>
      <c r="S333" s="200">
        <v>0</v>
      </c>
      <c r="T333" s="201">
        <f>S333*H333</f>
        <v>0</v>
      </c>
      <c r="AR333" s="23" t="s">
        <v>173</v>
      </c>
      <c r="AT333" s="23" t="s">
        <v>279</v>
      </c>
      <c r="AU333" s="23" t="s">
        <v>80</v>
      </c>
      <c r="AY333" s="23" t="s">
        <v>129</v>
      </c>
      <c r="BE333" s="202">
        <f>IF(N333="základní",J333,0)</f>
        <v>0</v>
      </c>
      <c r="BF333" s="202">
        <f>IF(N333="snížená",J333,0)</f>
        <v>0</v>
      </c>
      <c r="BG333" s="202">
        <f>IF(N333="zákl. přenesená",J333,0)</f>
        <v>0</v>
      </c>
      <c r="BH333" s="202">
        <f>IF(N333="sníž. přenesená",J333,0)</f>
        <v>0</v>
      </c>
      <c r="BI333" s="202">
        <f>IF(N333="nulová",J333,0)</f>
        <v>0</v>
      </c>
      <c r="BJ333" s="23" t="s">
        <v>80</v>
      </c>
      <c r="BK333" s="202">
        <f>ROUND(I333*H333,2)</f>
        <v>0</v>
      </c>
      <c r="BL333" s="23" t="s">
        <v>136</v>
      </c>
      <c r="BM333" s="23" t="s">
        <v>855</v>
      </c>
    </row>
    <row r="334" spans="2:65" s="12" customFormat="1" ht="13.5">
      <c r="B334" s="214"/>
      <c r="C334" s="215"/>
      <c r="D334" s="205" t="s">
        <v>138</v>
      </c>
      <c r="E334" s="216" t="s">
        <v>21</v>
      </c>
      <c r="F334" s="217" t="s">
        <v>854</v>
      </c>
      <c r="G334" s="215"/>
      <c r="H334" s="218">
        <v>2.02</v>
      </c>
      <c r="I334" s="219"/>
      <c r="J334" s="215"/>
      <c r="K334" s="215"/>
      <c r="L334" s="220"/>
      <c r="M334" s="221"/>
      <c r="N334" s="222"/>
      <c r="O334" s="222"/>
      <c r="P334" s="222"/>
      <c r="Q334" s="222"/>
      <c r="R334" s="222"/>
      <c r="S334" s="222"/>
      <c r="T334" s="223"/>
      <c r="AT334" s="224" t="s">
        <v>138</v>
      </c>
      <c r="AU334" s="224" t="s">
        <v>80</v>
      </c>
      <c r="AV334" s="12" t="s">
        <v>82</v>
      </c>
      <c r="AW334" s="12" t="s">
        <v>36</v>
      </c>
      <c r="AX334" s="12" t="s">
        <v>72</v>
      </c>
      <c r="AY334" s="224" t="s">
        <v>129</v>
      </c>
    </row>
    <row r="335" spans="2:65" s="1" customFormat="1" ht="16.5" customHeight="1">
      <c r="B335" s="40"/>
      <c r="C335" s="236" t="s">
        <v>491</v>
      </c>
      <c r="D335" s="236" t="s">
        <v>279</v>
      </c>
      <c r="E335" s="237" t="s">
        <v>545</v>
      </c>
      <c r="F335" s="238" t="s">
        <v>546</v>
      </c>
      <c r="G335" s="239" t="s">
        <v>143</v>
      </c>
      <c r="H335" s="240">
        <v>2.02</v>
      </c>
      <c r="I335" s="241"/>
      <c r="J335" s="242">
        <f>ROUND(I335*H335,2)</f>
        <v>0</v>
      </c>
      <c r="K335" s="238" t="s">
        <v>135</v>
      </c>
      <c r="L335" s="243"/>
      <c r="M335" s="244" t="s">
        <v>21</v>
      </c>
      <c r="N335" s="245" t="s">
        <v>43</v>
      </c>
      <c r="O335" s="41"/>
      <c r="P335" s="200">
        <f>O335*H335</f>
        <v>0</v>
      </c>
      <c r="Q335" s="200">
        <v>7.1999999999999995E-2</v>
      </c>
      <c r="R335" s="200">
        <f>Q335*H335</f>
        <v>0.14543999999999999</v>
      </c>
      <c r="S335" s="200">
        <v>0</v>
      </c>
      <c r="T335" s="201">
        <f>S335*H335</f>
        <v>0</v>
      </c>
      <c r="AR335" s="23" t="s">
        <v>173</v>
      </c>
      <c r="AT335" s="23" t="s">
        <v>279</v>
      </c>
      <c r="AU335" s="23" t="s">
        <v>80</v>
      </c>
      <c r="AY335" s="23" t="s">
        <v>129</v>
      </c>
      <c r="BE335" s="202">
        <f>IF(N335="základní",J335,0)</f>
        <v>0</v>
      </c>
      <c r="BF335" s="202">
        <f>IF(N335="snížená",J335,0)</f>
        <v>0</v>
      </c>
      <c r="BG335" s="202">
        <f>IF(N335="zákl. přenesená",J335,0)</f>
        <v>0</v>
      </c>
      <c r="BH335" s="202">
        <f>IF(N335="sníž. přenesená",J335,0)</f>
        <v>0</v>
      </c>
      <c r="BI335" s="202">
        <f>IF(N335="nulová",J335,0)</f>
        <v>0</v>
      </c>
      <c r="BJ335" s="23" t="s">
        <v>80</v>
      </c>
      <c r="BK335" s="202">
        <f>ROUND(I335*H335,2)</f>
        <v>0</v>
      </c>
      <c r="BL335" s="23" t="s">
        <v>136</v>
      </c>
      <c r="BM335" s="23" t="s">
        <v>856</v>
      </c>
    </row>
    <row r="336" spans="2:65" s="12" customFormat="1" ht="13.5">
      <c r="B336" s="214"/>
      <c r="C336" s="215"/>
      <c r="D336" s="205" t="s">
        <v>138</v>
      </c>
      <c r="E336" s="216" t="s">
        <v>21</v>
      </c>
      <c r="F336" s="217" t="s">
        <v>854</v>
      </c>
      <c r="G336" s="215"/>
      <c r="H336" s="218">
        <v>2.02</v>
      </c>
      <c r="I336" s="219"/>
      <c r="J336" s="215"/>
      <c r="K336" s="215"/>
      <c r="L336" s="220"/>
      <c r="M336" s="221"/>
      <c r="N336" s="222"/>
      <c r="O336" s="222"/>
      <c r="P336" s="222"/>
      <c r="Q336" s="222"/>
      <c r="R336" s="222"/>
      <c r="S336" s="222"/>
      <c r="T336" s="223"/>
      <c r="AT336" s="224" t="s">
        <v>138</v>
      </c>
      <c r="AU336" s="224" t="s">
        <v>80</v>
      </c>
      <c r="AV336" s="12" t="s">
        <v>82</v>
      </c>
      <c r="AW336" s="12" t="s">
        <v>36</v>
      </c>
      <c r="AX336" s="12" t="s">
        <v>72</v>
      </c>
      <c r="AY336" s="224" t="s">
        <v>129</v>
      </c>
    </row>
    <row r="337" spans="2:65" s="1" customFormat="1" ht="25.5" customHeight="1">
      <c r="B337" s="40"/>
      <c r="C337" s="191" t="s">
        <v>497</v>
      </c>
      <c r="D337" s="191" t="s">
        <v>131</v>
      </c>
      <c r="E337" s="192" t="s">
        <v>549</v>
      </c>
      <c r="F337" s="193" t="s">
        <v>550</v>
      </c>
      <c r="G337" s="194" t="s">
        <v>143</v>
      </c>
      <c r="H337" s="195">
        <v>2</v>
      </c>
      <c r="I337" s="196"/>
      <c r="J337" s="197">
        <f>ROUND(I337*H337,2)</f>
        <v>0</v>
      </c>
      <c r="K337" s="193" t="s">
        <v>135</v>
      </c>
      <c r="L337" s="60"/>
      <c r="M337" s="198" t="s">
        <v>21</v>
      </c>
      <c r="N337" s="199" t="s">
        <v>43</v>
      </c>
      <c r="O337" s="41"/>
      <c r="P337" s="200">
        <f>O337*H337</f>
        <v>0</v>
      </c>
      <c r="Q337" s="200">
        <v>9.3600000000000003E-3</v>
      </c>
      <c r="R337" s="200">
        <f>Q337*H337</f>
        <v>1.8720000000000001E-2</v>
      </c>
      <c r="S337" s="200">
        <v>0</v>
      </c>
      <c r="T337" s="201">
        <f>S337*H337</f>
        <v>0</v>
      </c>
      <c r="AR337" s="23" t="s">
        <v>136</v>
      </c>
      <c r="AT337" s="23" t="s">
        <v>131</v>
      </c>
      <c r="AU337" s="23" t="s">
        <v>80</v>
      </c>
      <c r="AY337" s="23" t="s">
        <v>129</v>
      </c>
      <c r="BE337" s="202">
        <f>IF(N337="základní",J337,0)</f>
        <v>0</v>
      </c>
      <c r="BF337" s="202">
        <f>IF(N337="snížená",J337,0)</f>
        <v>0</v>
      </c>
      <c r="BG337" s="202">
        <f>IF(N337="zákl. přenesená",J337,0)</f>
        <v>0</v>
      </c>
      <c r="BH337" s="202">
        <f>IF(N337="sníž. přenesená",J337,0)</f>
        <v>0</v>
      </c>
      <c r="BI337" s="202">
        <f>IF(N337="nulová",J337,0)</f>
        <v>0</v>
      </c>
      <c r="BJ337" s="23" t="s">
        <v>80</v>
      </c>
      <c r="BK337" s="202">
        <f>ROUND(I337*H337,2)</f>
        <v>0</v>
      </c>
      <c r="BL337" s="23" t="s">
        <v>136</v>
      </c>
      <c r="BM337" s="23" t="s">
        <v>857</v>
      </c>
    </row>
    <row r="338" spans="2:65" s="11" customFormat="1" ht="13.5">
      <c r="B338" s="203"/>
      <c r="C338" s="204"/>
      <c r="D338" s="205" t="s">
        <v>138</v>
      </c>
      <c r="E338" s="206" t="s">
        <v>21</v>
      </c>
      <c r="F338" s="207" t="s">
        <v>858</v>
      </c>
      <c r="G338" s="204"/>
      <c r="H338" s="206" t="s">
        <v>21</v>
      </c>
      <c r="I338" s="208"/>
      <c r="J338" s="204"/>
      <c r="K338" s="204"/>
      <c r="L338" s="209"/>
      <c r="M338" s="210"/>
      <c r="N338" s="211"/>
      <c r="O338" s="211"/>
      <c r="P338" s="211"/>
      <c r="Q338" s="211"/>
      <c r="R338" s="211"/>
      <c r="S338" s="211"/>
      <c r="T338" s="212"/>
      <c r="AT338" s="213" t="s">
        <v>138</v>
      </c>
      <c r="AU338" s="213" t="s">
        <v>80</v>
      </c>
      <c r="AV338" s="11" t="s">
        <v>80</v>
      </c>
      <c r="AW338" s="11" t="s">
        <v>36</v>
      </c>
      <c r="AX338" s="11" t="s">
        <v>72</v>
      </c>
      <c r="AY338" s="213" t="s">
        <v>129</v>
      </c>
    </row>
    <row r="339" spans="2:65" s="12" customFormat="1" ht="13.5">
      <c r="B339" s="214"/>
      <c r="C339" s="215"/>
      <c r="D339" s="205" t="s">
        <v>138</v>
      </c>
      <c r="E339" s="216" t="s">
        <v>21</v>
      </c>
      <c r="F339" s="217" t="s">
        <v>82</v>
      </c>
      <c r="G339" s="215"/>
      <c r="H339" s="218">
        <v>2</v>
      </c>
      <c r="I339" s="219"/>
      <c r="J339" s="215"/>
      <c r="K339" s="215"/>
      <c r="L339" s="220"/>
      <c r="M339" s="221"/>
      <c r="N339" s="222"/>
      <c r="O339" s="222"/>
      <c r="P339" s="222"/>
      <c r="Q339" s="222"/>
      <c r="R339" s="222"/>
      <c r="S339" s="222"/>
      <c r="T339" s="223"/>
      <c r="AT339" s="224" t="s">
        <v>138</v>
      </c>
      <c r="AU339" s="224" t="s">
        <v>80</v>
      </c>
      <c r="AV339" s="12" t="s">
        <v>82</v>
      </c>
      <c r="AW339" s="12" t="s">
        <v>36</v>
      </c>
      <c r="AX339" s="12" t="s">
        <v>80</v>
      </c>
      <c r="AY339" s="224" t="s">
        <v>129</v>
      </c>
    </row>
    <row r="340" spans="2:65" s="1" customFormat="1" ht="16.5" customHeight="1">
      <c r="B340" s="40"/>
      <c r="C340" s="236" t="s">
        <v>502</v>
      </c>
      <c r="D340" s="236" t="s">
        <v>279</v>
      </c>
      <c r="E340" s="237" t="s">
        <v>554</v>
      </c>
      <c r="F340" s="238" t="s">
        <v>555</v>
      </c>
      <c r="G340" s="239" t="s">
        <v>143</v>
      </c>
      <c r="H340" s="240">
        <v>2</v>
      </c>
      <c r="I340" s="241"/>
      <c r="J340" s="242">
        <f>ROUND(I340*H340,2)</f>
        <v>0</v>
      </c>
      <c r="K340" s="238" t="s">
        <v>135</v>
      </c>
      <c r="L340" s="243"/>
      <c r="M340" s="244" t="s">
        <v>21</v>
      </c>
      <c r="N340" s="245" t="s">
        <v>43</v>
      </c>
      <c r="O340" s="41"/>
      <c r="P340" s="200">
        <f>O340*H340</f>
        <v>0</v>
      </c>
      <c r="Q340" s="200">
        <v>5.0599999999999999E-2</v>
      </c>
      <c r="R340" s="200">
        <f>Q340*H340</f>
        <v>0.1012</v>
      </c>
      <c r="S340" s="200">
        <v>0</v>
      </c>
      <c r="T340" s="201">
        <f>S340*H340</f>
        <v>0</v>
      </c>
      <c r="AR340" s="23" t="s">
        <v>173</v>
      </c>
      <c r="AT340" s="23" t="s">
        <v>279</v>
      </c>
      <c r="AU340" s="23" t="s">
        <v>80</v>
      </c>
      <c r="AY340" s="23" t="s">
        <v>129</v>
      </c>
      <c r="BE340" s="202">
        <f>IF(N340="základní",J340,0)</f>
        <v>0</v>
      </c>
      <c r="BF340" s="202">
        <f>IF(N340="snížená",J340,0)</f>
        <v>0</v>
      </c>
      <c r="BG340" s="202">
        <f>IF(N340="zákl. přenesená",J340,0)</f>
        <v>0</v>
      </c>
      <c r="BH340" s="202">
        <f>IF(N340="sníž. přenesená",J340,0)</f>
        <v>0</v>
      </c>
      <c r="BI340" s="202">
        <f>IF(N340="nulová",J340,0)</f>
        <v>0</v>
      </c>
      <c r="BJ340" s="23" t="s">
        <v>80</v>
      </c>
      <c r="BK340" s="202">
        <f>ROUND(I340*H340,2)</f>
        <v>0</v>
      </c>
      <c r="BL340" s="23" t="s">
        <v>136</v>
      </c>
      <c r="BM340" s="23" t="s">
        <v>859</v>
      </c>
    </row>
    <row r="341" spans="2:65" s="12" customFormat="1" ht="13.5">
      <c r="B341" s="214"/>
      <c r="C341" s="215"/>
      <c r="D341" s="205" t="s">
        <v>138</v>
      </c>
      <c r="E341" s="216" t="s">
        <v>21</v>
      </c>
      <c r="F341" s="217" t="s">
        <v>82</v>
      </c>
      <c r="G341" s="215"/>
      <c r="H341" s="218">
        <v>2</v>
      </c>
      <c r="I341" s="219"/>
      <c r="J341" s="215"/>
      <c r="K341" s="215"/>
      <c r="L341" s="220"/>
      <c r="M341" s="221"/>
      <c r="N341" s="222"/>
      <c r="O341" s="222"/>
      <c r="P341" s="222"/>
      <c r="Q341" s="222"/>
      <c r="R341" s="222"/>
      <c r="S341" s="222"/>
      <c r="T341" s="223"/>
      <c r="AT341" s="224" t="s">
        <v>138</v>
      </c>
      <c r="AU341" s="224" t="s">
        <v>80</v>
      </c>
      <c r="AV341" s="12" t="s">
        <v>82</v>
      </c>
      <c r="AW341" s="12" t="s">
        <v>36</v>
      </c>
      <c r="AX341" s="12" t="s">
        <v>80</v>
      </c>
      <c r="AY341" s="224" t="s">
        <v>129</v>
      </c>
    </row>
    <row r="342" spans="2:65" s="1" customFormat="1" ht="16.5" customHeight="1">
      <c r="B342" s="40"/>
      <c r="C342" s="236" t="s">
        <v>507</v>
      </c>
      <c r="D342" s="236" t="s">
        <v>279</v>
      </c>
      <c r="E342" s="237" t="s">
        <v>562</v>
      </c>
      <c r="F342" s="238" t="s">
        <v>563</v>
      </c>
      <c r="G342" s="239" t="s">
        <v>143</v>
      </c>
      <c r="H342" s="240">
        <v>2</v>
      </c>
      <c r="I342" s="241"/>
      <c r="J342" s="242">
        <f>ROUND(I342*H342,2)</f>
        <v>0</v>
      </c>
      <c r="K342" s="238" t="s">
        <v>135</v>
      </c>
      <c r="L342" s="243"/>
      <c r="M342" s="244" t="s">
        <v>21</v>
      </c>
      <c r="N342" s="245" t="s">
        <v>43</v>
      </c>
      <c r="O342" s="41"/>
      <c r="P342" s="200">
        <f>O342*H342</f>
        <v>0</v>
      </c>
      <c r="Q342" s="200">
        <v>7.0000000000000001E-3</v>
      </c>
      <c r="R342" s="200">
        <f>Q342*H342</f>
        <v>1.4E-2</v>
      </c>
      <c r="S342" s="200">
        <v>0</v>
      </c>
      <c r="T342" s="201">
        <f>S342*H342</f>
        <v>0</v>
      </c>
      <c r="AR342" s="23" t="s">
        <v>173</v>
      </c>
      <c r="AT342" s="23" t="s">
        <v>279</v>
      </c>
      <c r="AU342" s="23" t="s">
        <v>80</v>
      </c>
      <c r="AY342" s="23" t="s">
        <v>129</v>
      </c>
      <c r="BE342" s="202">
        <f>IF(N342="základní",J342,0)</f>
        <v>0</v>
      </c>
      <c r="BF342" s="202">
        <f>IF(N342="snížená",J342,0)</f>
        <v>0</v>
      </c>
      <c r="BG342" s="202">
        <f>IF(N342="zákl. přenesená",J342,0)</f>
        <v>0</v>
      </c>
      <c r="BH342" s="202">
        <f>IF(N342="sníž. přenesená",J342,0)</f>
        <v>0</v>
      </c>
      <c r="BI342" s="202">
        <f>IF(N342="nulová",J342,0)</f>
        <v>0</v>
      </c>
      <c r="BJ342" s="23" t="s">
        <v>80</v>
      </c>
      <c r="BK342" s="202">
        <f>ROUND(I342*H342,2)</f>
        <v>0</v>
      </c>
      <c r="BL342" s="23" t="s">
        <v>136</v>
      </c>
      <c r="BM342" s="23" t="s">
        <v>860</v>
      </c>
    </row>
    <row r="343" spans="2:65" s="12" customFormat="1" ht="13.5">
      <c r="B343" s="214"/>
      <c r="C343" s="215"/>
      <c r="D343" s="205" t="s">
        <v>138</v>
      </c>
      <c r="E343" s="216" t="s">
        <v>21</v>
      </c>
      <c r="F343" s="217" t="s">
        <v>82</v>
      </c>
      <c r="G343" s="215"/>
      <c r="H343" s="218">
        <v>2</v>
      </c>
      <c r="I343" s="219"/>
      <c r="J343" s="215"/>
      <c r="K343" s="215"/>
      <c r="L343" s="220"/>
      <c r="M343" s="221"/>
      <c r="N343" s="222"/>
      <c r="O343" s="222"/>
      <c r="P343" s="222"/>
      <c r="Q343" s="222"/>
      <c r="R343" s="222"/>
      <c r="S343" s="222"/>
      <c r="T343" s="223"/>
      <c r="AT343" s="224" t="s">
        <v>138</v>
      </c>
      <c r="AU343" s="224" t="s">
        <v>80</v>
      </c>
      <c r="AV343" s="12" t="s">
        <v>82</v>
      </c>
      <c r="AW343" s="12" t="s">
        <v>36</v>
      </c>
      <c r="AX343" s="12" t="s">
        <v>80</v>
      </c>
      <c r="AY343" s="224" t="s">
        <v>129</v>
      </c>
    </row>
    <row r="344" spans="2:65" s="1" customFormat="1" ht="16.5" customHeight="1">
      <c r="B344" s="40"/>
      <c r="C344" s="191" t="s">
        <v>514</v>
      </c>
      <c r="D344" s="191" t="s">
        <v>131</v>
      </c>
      <c r="E344" s="192" t="s">
        <v>566</v>
      </c>
      <c r="F344" s="193" t="s">
        <v>567</v>
      </c>
      <c r="G344" s="194" t="s">
        <v>143</v>
      </c>
      <c r="H344" s="195">
        <v>2</v>
      </c>
      <c r="I344" s="196"/>
      <c r="J344" s="197">
        <f>ROUND(I344*H344,2)</f>
        <v>0</v>
      </c>
      <c r="K344" s="193" t="s">
        <v>135</v>
      </c>
      <c r="L344" s="60"/>
      <c r="M344" s="198" t="s">
        <v>21</v>
      </c>
      <c r="N344" s="199" t="s">
        <v>43</v>
      </c>
      <c r="O344" s="41"/>
      <c r="P344" s="200">
        <f>O344*H344</f>
        <v>0</v>
      </c>
      <c r="Q344" s="200">
        <v>0.42080000000000001</v>
      </c>
      <c r="R344" s="200">
        <f>Q344*H344</f>
        <v>0.84160000000000001</v>
      </c>
      <c r="S344" s="200">
        <v>0</v>
      </c>
      <c r="T344" s="201">
        <f>S344*H344</f>
        <v>0</v>
      </c>
      <c r="AR344" s="23" t="s">
        <v>136</v>
      </c>
      <c r="AT344" s="23" t="s">
        <v>131</v>
      </c>
      <c r="AU344" s="23" t="s">
        <v>80</v>
      </c>
      <c r="AY344" s="23" t="s">
        <v>129</v>
      </c>
      <c r="BE344" s="202">
        <f>IF(N344="základní",J344,0)</f>
        <v>0</v>
      </c>
      <c r="BF344" s="202">
        <f>IF(N344="snížená",J344,0)</f>
        <v>0</v>
      </c>
      <c r="BG344" s="202">
        <f>IF(N344="zákl. přenesená",J344,0)</f>
        <v>0</v>
      </c>
      <c r="BH344" s="202">
        <f>IF(N344="sníž. přenesená",J344,0)</f>
        <v>0</v>
      </c>
      <c r="BI344" s="202">
        <f>IF(N344="nulová",J344,0)</f>
        <v>0</v>
      </c>
      <c r="BJ344" s="23" t="s">
        <v>80</v>
      </c>
      <c r="BK344" s="202">
        <f>ROUND(I344*H344,2)</f>
        <v>0</v>
      </c>
      <c r="BL344" s="23" t="s">
        <v>136</v>
      </c>
      <c r="BM344" s="23" t="s">
        <v>861</v>
      </c>
    </row>
    <row r="345" spans="2:65" s="11" customFormat="1" ht="13.5">
      <c r="B345" s="203"/>
      <c r="C345" s="204"/>
      <c r="D345" s="205" t="s">
        <v>138</v>
      </c>
      <c r="E345" s="206" t="s">
        <v>21</v>
      </c>
      <c r="F345" s="207" t="s">
        <v>737</v>
      </c>
      <c r="G345" s="204"/>
      <c r="H345" s="206" t="s">
        <v>21</v>
      </c>
      <c r="I345" s="208"/>
      <c r="J345" s="204"/>
      <c r="K345" s="204"/>
      <c r="L345" s="209"/>
      <c r="M345" s="210"/>
      <c r="N345" s="211"/>
      <c r="O345" s="211"/>
      <c r="P345" s="211"/>
      <c r="Q345" s="211"/>
      <c r="R345" s="211"/>
      <c r="S345" s="211"/>
      <c r="T345" s="212"/>
      <c r="AT345" s="213" t="s">
        <v>138</v>
      </c>
      <c r="AU345" s="213" t="s">
        <v>80</v>
      </c>
      <c r="AV345" s="11" t="s">
        <v>80</v>
      </c>
      <c r="AW345" s="11" t="s">
        <v>36</v>
      </c>
      <c r="AX345" s="11" t="s">
        <v>72</v>
      </c>
      <c r="AY345" s="213" t="s">
        <v>129</v>
      </c>
    </row>
    <row r="346" spans="2:65" s="12" customFormat="1" ht="13.5">
      <c r="B346" s="214"/>
      <c r="C346" s="215"/>
      <c r="D346" s="205" t="s">
        <v>138</v>
      </c>
      <c r="E346" s="216" t="s">
        <v>21</v>
      </c>
      <c r="F346" s="217" t="s">
        <v>82</v>
      </c>
      <c r="G346" s="215"/>
      <c r="H346" s="218">
        <v>2</v>
      </c>
      <c r="I346" s="219"/>
      <c r="J346" s="215"/>
      <c r="K346" s="215"/>
      <c r="L346" s="220"/>
      <c r="M346" s="221"/>
      <c r="N346" s="222"/>
      <c r="O346" s="222"/>
      <c r="P346" s="222"/>
      <c r="Q346" s="222"/>
      <c r="R346" s="222"/>
      <c r="S346" s="222"/>
      <c r="T346" s="223"/>
      <c r="AT346" s="224" t="s">
        <v>138</v>
      </c>
      <c r="AU346" s="224" t="s">
        <v>80</v>
      </c>
      <c r="AV346" s="12" t="s">
        <v>82</v>
      </c>
      <c r="AW346" s="12" t="s">
        <v>36</v>
      </c>
      <c r="AX346" s="12" t="s">
        <v>80</v>
      </c>
      <c r="AY346" s="224" t="s">
        <v>129</v>
      </c>
    </row>
    <row r="347" spans="2:65" s="1" customFormat="1" ht="25.5" customHeight="1">
      <c r="B347" s="40"/>
      <c r="C347" s="191" t="s">
        <v>520</v>
      </c>
      <c r="D347" s="191" t="s">
        <v>131</v>
      </c>
      <c r="E347" s="192" t="s">
        <v>570</v>
      </c>
      <c r="F347" s="193" t="s">
        <v>571</v>
      </c>
      <c r="G347" s="194" t="s">
        <v>143</v>
      </c>
      <c r="H347" s="195">
        <v>4</v>
      </c>
      <c r="I347" s="196"/>
      <c r="J347" s="197">
        <f>ROUND(I347*H347,2)</f>
        <v>0</v>
      </c>
      <c r="K347" s="193" t="s">
        <v>135</v>
      </c>
      <c r="L347" s="60"/>
      <c r="M347" s="198" t="s">
        <v>21</v>
      </c>
      <c r="N347" s="199" t="s">
        <v>43</v>
      </c>
      <c r="O347" s="41"/>
      <c r="P347" s="200">
        <f>O347*H347</f>
        <v>0</v>
      </c>
      <c r="Q347" s="200">
        <v>0.31108000000000002</v>
      </c>
      <c r="R347" s="200">
        <f>Q347*H347</f>
        <v>1.2443200000000001</v>
      </c>
      <c r="S347" s="200">
        <v>0</v>
      </c>
      <c r="T347" s="201">
        <f>S347*H347</f>
        <v>0</v>
      </c>
      <c r="AR347" s="23" t="s">
        <v>136</v>
      </c>
      <c r="AT347" s="23" t="s">
        <v>131</v>
      </c>
      <c r="AU347" s="23" t="s">
        <v>80</v>
      </c>
      <c r="AY347" s="23" t="s">
        <v>129</v>
      </c>
      <c r="BE347" s="202">
        <f>IF(N347="základní",J347,0)</f>
        <v>0</v>
      </c>
      <c r="BF347" s="202">
        <f>IF(N347="snížená",J347,0)</f>
        <v>0</v>
      </c>
      <c r="BG347" s="202">
        <f>IF(N347="zákl. přenesená",J347,0)</f>
        <v>0</v>
      </c>
      <c r="BH347" s="202">
        <f>IF(N347="sníž. přenesená",J347,0)</f>
        <v>0</v>
      </c>
      <c r="BI347" s="202">
        <f>IF(N347="nulová",J347,0)</f>
        <v>0</v>
      </c>
      <c r="BJ347" s="23" t="s">
        <v>80</v>
      </c>
      <c r="BK347" s="202">
        <f>ROUND(I347*H347,2)</f>
        <v>0</v>
      </c>
      <c r="BL347" s="23" t="s">
        <v>136</v>
      </c>
      <c r="BM347" s="23" t="s">
        <v>862</v>
      </c>
    </row>
    <row r="348" spans="2:65" s="11" customFormat="1" ht="13.5">
      <c r="B348" s="203"/>
      <c r="C348" s="204"/>
      <c r="D348" s="205" t="s">
        <v>138</v>
      </c>
      <c r="E348" s="206" t="s">
        <v>21</v>
      </c>
      <c r="F348" s="207" t="s">
        <v>737</v>
      </c>
      <c r="G348" s="204"/>
      <c r="H348" s="206" t="s">
        <v>21</v>
      </c>
      <c r="I348" s="208"/>
      <c r="J348" s="204"/>
      <c r="K348" s="204"/>
      <c r="L348" s="209"/>
      <c r="M348" s="210"/>
      <c r="N348" s="211"/>
      <c r="O348" s="211"/>
      <c r="P348" s="211"/>
      <c r="Q348" s="211"/>
      <c r="R348" s="211"/>
      <c r="S348" s="211"/>
      <c r="T348" s="212"/>
      <c r="AT348" s="213" t="s">
        <v>138</v>
      </c>
      <c r="AU348" s="213" t="s">
        <v>80</v>
      </c>
      <c r="AV348" s="11" t="s">
        <v>80</v>
      </c>
      <c r="AW348" s="11" t="s">
        <v>36</v>
      </c>
      <c r="AX348" s="11" t="s">
        <v>72</v>
      </c>
      <c r="AY348" s="213" t="s">
        <v>129</v>
      </c>
    </row>
    <row r="349" spans="2:65" s="12" customFormat="1" ht="13.5">
      <c r="B349" s="214"/>
      <c r="C349" s="215"/>
      <c r="D349" s="205" t="s">
        <v>138</v>
      </c>
      <c r="E349" s="216" t="s">
        <v>21</v>
      </c>
      <c r="F349" s="217" t="s">
        <v>136</v>
      </c>
      <c r="G349" s="215"/>
      <c r="H349" s="218">
        <v>4</v>
      </c>
      <c r="I349" s="219"/>
      <c r="J349" s="215"/>
      <c r="K349" s="215"/>
      <c r="L349" s="220"/>
      <c r="M349" s="221"/>
      <c r="N349" s="222"/>
      <c r="O349" s="222"/>
      <c r="P349" s="222"/>
      <c r="Q349" s="222"/>
      <c r="R349" s="222"/>
      <c r="S349" s="222"/>
      <c r="T349" s="223"/>
      <c r="AT349" s="224" t="s">
        <v>138</v>
      </c>
      <c r="AU349" s="224" t="s">
        <v>80</v>
      </c>
      <c r="AV349" s="12" t="s">
        <v>82</v>
      </c>
      <c r="AW349" s="12" t="s">
        <v>36</v>
      </c>
      <c r="AX349" s="12" t="s">
        <v>80</v>
      </c>
      <c r="AY349" s="224" t="s">
        <v>129</v>
      </c>
    </row>
    <row r="350" spans="2:65" s="10" customFormat="1" ht="37.35" customHeight="1">
      <c r="B350" s="175"/>
      <c r="C350" s="176"/>
      <c r="D350" s="177" t="s">
        <v>71</v>
      </c>
      <c r="E350" s="178" t="s">
        <v>182</v>
      </c>
      <c r="F350" s="178" t="s">
        <v>573</v>
      </c>
      <c r="G350" s="176"/>
      <c r="H350" s="176"/>
      <c r="I350" s="179"/>
      <c r="J350" s="180">
        <f>BK350</f>
        <v>0</v>
      </c>
      <c r="K350" s="176"/>
      <c r="L350" s="181"/>
      <c r="M350" s="182"/>
      <c r="N350" s="183"/>
      <c r="O350" s="183"/>
      <c r="P350" s="184">
        <f>SUM(P351:P404)</f>
        <v>0</v>
      </c>
      <c r="Q350" s="183"/>
      <c r="R350" s="184">
        <f>SUM(R351:R404)</f>
        <v>62.14009699999999</v>
      </c>
      <c r="S350" s="183"/>
      <c r="T350" s="185">
        <f>SUM(T351:T404)</f>
        <v>0</v>
      </c>
      <c r="AR350" s="186" t="s">
        <v>80</v>
      </c>
      <c r="AT350" s="187" t="s">
        <v>71</v>
      </c>
      <c r="AU350" s="187" t="s">
        <v>72</v>
      </c>
      <c r="AY350" s="186" t="s">
        <v>129</v>
      </c>
      <c r="BK350" s="188">
        <f>SUM(BK351:BK404)</f>
        <v>0</v>
      </c>
    </row>
    <row r="351" spans="2:65" s="1" customFormat="1" ht="16.5" customHeight="1">
      <c r="B351" s="40"/>
      <c r="C351" s="191" t="s">
        <v>526</v>
      </c>
      <c r="D351" s="191" t="s">
        <v>131</v>
      </c>
      <c r="E351" s="192" t="s">
        <v>575</v>
      </c>
      <c r="F351" s="193" t="s">
        <v>576</v>
      </c>
      <c r="G351" s="194" t="s">
        <v>143</v>
      </c>
      <c r="H351" s="195">
        <v>1</v>
      </c>
      <c r="I351" s="196"/>
      <c r="J351" s="197">
        <f>ROUND(I351*H351,2)</f>
        <v>0</v>
      </c>
      <c r="K351" s="193" t="s">
        <v>21</v>
      </c>
      <c r="L351" s="60"/>
      <c r="M351" s="198" t="s">
        <v>21</v>
      </c>
      <c r="N351" s="199" t="s">
        <v>43</v>
      </c>
      <c r="O351" s="41"/>
      <c r="P351" s="200">
        <f>O351*H351</f>
        <v>0</v>
      </c>
      <c r="Q351" s="200">
        <v>0</v>
      </c>
      <c r="R351" s="200">
        <f>Q351*H351</f>
        <v>0</v>
      </c>
      <c r="S351" s="200">
        <v>0</v>
      </c>
      <c r="T351" s="201">
        <f>S351*H351</f>
        <v>0</v>
      </c>
      <c r="AR351" s="23" t="s">
        <v>136</v>
      </c>
      <c r="AT351" s="23" t="s">
        <v>131</v>
      </c>
      <c r="AU351" s="23" t="s">
        <v>80</v>
      </c>
      <c r="AY351" s="23" t="s">
        <v>129</v>
      </c>
      <c r="BE351" s="202">
        <f>IF(N351="základní",J351,0)</f>
        <v>0</v>
      </c>
      <c r="BF351" s="202">
        <f>IF(N351="snížená",J351,0)</f>
        <v>0</v>
      </c>
      <c r="BG351" s="202">
        <f>IF(N351="zákl. přenesená",J351,0)</f>
        <v>0</v>
      </c>
      <c r="BH351" s="202">
        <f>IF(N351="sníž. přenesená",J351,0)</f>
        <v>0</v>
      </c>
      <c r="BI351" s="202">
        <f>IF(N351="nulová",J351,0)</f>
        <v>0</v>
      </c>
      <c r="BJ351" s="23" t="s">
        <v>80</v>
      </c>
      <c r="BK351" s="202">
        <f>ROUND(I351*H351,2)</f>
        <v>0</v>
      </c>
      <c r="BL351" s="23" t="s">
        <v>136</v>
      </c>
      <c r="BM351" s="23" t="s">
        <v>863</v>
      </c>
    </row>
    <row r="352" spans="2:65" s="11" customFormat="1" ht="13.5">
      <c r="B352" s="203"/>
      <c r="C352" s="204"/>
      <c r="D352" s="205" t="s">
        <v>138</v>
      </c>
      <c r="E352" s="206" t="s">
        <v>21</v>
      </c>
      <c r="F352" s="207" t="s">
        <v>737</v>
      </c>
      <c r="G352" s="204"/>
      <c r="H352" s="206" t="s">
        <v>21</v>
      </c>
      <c r="I352" s="208"/>
      <c r="J352" s="204"/>
      <c r="K352" s="204"/>
      <c r="L352" s="209"/>
      <c r="M352" s="210"/>
      <c r="N352" s="211"/>
      <c r="O352" s="211"/>
      <c r="P352" s="211"/>
      <c r="Q352" s="211"/>
      <c r="R352" s="211"/>
      <c r="S352" s="211"/>
      <c r="T352" s="212"/>
      <c r="AT352" s="213" t="s">
        <v>138</v>
      </c>
      <c r="AU352" s="213" t="s">
        <v>80</v>
      </c>
      <c r="AV352" s="11" t="s">
        <v>80</v>
      </c>
      <c r="AW352" s="11" t="s">
        <v>36</v>
      </c>
      <c r="AX352" s="11" t="s">
        <v>72</v>
      </c>
      <c r="AY352" s="213" t="s">
        <v>129</v>
      </c>
    </row>
    <row r="353" spans="2:65" s="12" customFormat="1" ht="13.5">
      <c r="B353" s="214"/>
      <c r="C353" s="215"/>
      <c r="D353" s="205" t="s">
        <v>138</v>
      </c>
      <c r="E353" s="216" t="s">
        <v>21</v>
      </c>
      <c r="F353" s="217" t="s">
        <v>80</v>
      </c>
      <c r="G353" s="215"/>
      <c r="H353" s="218">
        <v>1</v>
      </c>
      <c r="I353" s="219"/>
      <c r="J353" s="215"/>
      <c r="K353" s="215"/>
      <c r="L353" s="220"/>
      <c r="M353" s="221"/>
      <c r="N353" s="222"/>
      <c r="O353" s="222"/>
      <c r="P353" s="222"/>
      <c r="Q353" s="222"/>
      <c r="R353" s="222"/>
      <c r="S353" s="222"/>
      <c r="T353" s="223"/>
      <c r="AT353" s="224" t="s">
        <v>138</v>
      </c>
      <c r="AU353" s="224" t="s">
        <v>80</v>
      </c>
      <c r="AV353" s="12" t="s">
        <v>82</v>
      </c>
      <c r="AW353" s="12" t="s">
        <v>36</v>
      </c>
      <c r="AX353" s="12" t="s">
        <v>80</v>
      </c>
      <c r="AY353" s="224" t="s">
        <v>129</v>
      </c>
    </row>
    <row r="354" spans="2:65" s="1" customFormat="1" ht="25.5" customHeight="1">
      <c r="B354" s="40"/>
      <c r="C354" s="191" t="s">
        <v>530</v>
      </c>
      <c r="D354" s="191" t="s">
        <v>131</v>
      </c>
      <c r="E354" s="192" t="s">
        <v>579</v>
      </c>
      <c r="F354" s="193" t="s">
        <v>580</v>
      </c>
      <c r="G354" s="194" t="s">
        <v>199</v>
      </c>
      <c r="H354" s="195">
        <v>156</v>
      </c>
      <c r="I354" s="196"/>
      <c r="J354" s="197">
        <f>ROUND(I354*H354,2)</f>
        <v>0</v>
      </c>
      <c r="K354" s="193" t="s">
        <v>135</v>
      </c>
      <c r="L354" s="60"/>
      <c r="M354" s="198" t="s">
        <v>21</v>
      </c>
      <c r="N354" s="199" t="s">
        <v>43</v>
      </c>
      <c r="O354" s="41"/>
      <c r="P354" s="200">
        <f>O354*H354</f>
        <v>0</v>
      </c>
      <c r="Q354" s="200">
        <v>0.15540000000000001</v>
      </c>
      <c r="R354" s="200">
        <f>Q354*H354</f>
        <v>24.2424</v>
      </c>
      <c r="S354" s="200">
        <v>0</v>
      </c>
      <c r="T354" s="201">
        <f>S354*H354</f>
        <v>0</v>
      </c>
      <c r="AR354" s="23" t="s">
        <v>136</v>
      </c>
      <c r="AT354" s="23" t="s">
        <v>131</v>
      </c>
      <c r="AU354" s="23" t="s">
        <v>80</v>
      </c>
      <c r="AY354" s="23" t="s">
        <v>129</v>
      </c>
      <c r="BE354" s="202">
        <f>IF(N354="základní",J354,0)</f>
        <v>0</v>
      </c>
      <c r="BF354" s="202">
        <f>IF(N354="snížená",J354,0)</f>
        <v>0</v>
      </c>
      <c r="BG354" s="202">
        <f>IF(N354="zákl. přenesená",J354,0)</f>
        <v>0</v>
      </c>
      <c r="BH354" s="202">
        <f>IF(N354="sníž. přenesená",J354,0)</f>
        <v>0</v>
      </c>
      <c r="BI354" s="202">
        <f>IF(N354="nulová",J354,0)</f>
        <v>0</v>
      </c>
      <c r="BJ354" s="23" t="s">
        <v>80</v>
      </c>
      <c r="BK354" s="202">
        <f>ROUND(I354*H354,2)</f>
        <v>0</v>
      </c>
      <c r="BL354" s="23" t="s">
        <v>136</v>
      </c>
      <c r="BM354" s="23" t="s">
        <v>864</v>
      </c>
    </row>
    <row r="355" spans="2:65" s="11" customFormat="1" ht="13.5">
      <c r="B355" s="203"/>
      <c r="C355" s="204"/>
      <c r="D355" s="205" t="s">
        <v>138</v>
      </c>
      <c r="E355" s="206" t="s">
        <v>21</v>
      </c>
      <c r="F355" s="207" t="s">
        <v>151</v>
      </c>
      <c r="G355" s="204"/>
      <c r="H355" s="206" t="s">
        <v>21</v>
      </c>
      <c r="I355" s="208"/>
      <c r="J355" s="204"/>
      <c r="K355" s="204"/>
      <c r="L355" s="209"/>
      <c r="M355" s="210"/>
      <c r="N355" s="211"/>
      <c r="O355" s="211"/>
      <c r="P355" s="211"/>
      <c r="Q355" s="211"/>
      <c r="R355" s="211"/>
      <c r="S355" s="211"/>
      <c r="T355" s="212"/>
      <c r="AT355" s="213" t="s">
        <v>138</v>
      </c>
      <c r="AU355" s="213" t="s">
        <v>80</v>
      </c>
      <c r="AV355" s="11" t="s">
        <v>80</v>
      </c>
      <c r="AW355" s="11" t="s">
        <v>36</v>
      </c>
      <c r="AX355" s="11" t="s">
        <v>72</v>
      </c>
      <c r="AY355" s="213" t="s">
        <v>129</v>
      </c>
    </row>
    <row r="356" spans="2:65" s="11" customFormat="1" ht="13.5">
      <c r="B356" s="203"/>
      <c r="C356" s="204"/>
      <c r="D356" s="205" t="s">
        <v>138</v>
      </c>
      <c r="E356" s="206" t="s">
        <v>21</v>
      </c>
      <c r="F356" s="207" t="s">
        <v>582</v>
      </c>
      <c r="G356" s="204"/>
      <c r="H356" s="206" t="s">
        <v>21</v>
      </c>
      <c r="I356" s="208"/>
      <c r="J356" s="204"/>
      <c r="K356" s="204"/>
      <c r="L356" s="209"/>
      <c r="M356" s="210"/>
      <c r="N356" s="211"/>
      <c r="O356" s="211"/>
      <c r="P356" s="211"/>
      <c r="Q356" s="211"/>
      <c r="R356" s="211"/>
      <c r="S356" s="211"/>
      <c r="T356" s="212"/>
      <c r="AT356" s="213" t="s">
        <v>138</v>
      </c>
      <c r="AU356" s="213" t="s">
        <v>80</v>
      </c>
      <c r="AV356" s="11" t="s">
        <v>80</v>
      </c>
      <c r="AW356" s="11" t="s">
        <v>36</v>
      </c>
      <c r="AX356" s="11" t="s">
        <v>72</v>
      </c>
      <c r="AY356" s="213" t="s">
        <v>129</v>
      </c>
    </row>
    <row r="357" spans="2:65" s="12" customFormat="1" ht="13.5">
      <c r="B357" s="214"/>
      <c r="C357" s="215"/>
      <c r="D357" s="205" t="s">
        <v>138</v>
      </c>
      <c r="E357" s="216" t="s">
        <v>21</v>
      </c>
      <c r="F357" s="217" t="s">
        <v>865</v>
      </c>
      <c r="G357" s="215"/>
      <c r="H357" s="218">
        <v>117</v>
      </c>
      <c r="I357" s="219"/>
      <c r="J357" s="215"/>
      <c r="K357" s="215"/>
      <c r="L357" s="220"/>
      <c r="M357" s="221"/>
      <c r="N357" s="222"/>
      <c r="O357" s="222"/>
      <c r="P357" s="222"/>
      <c r="Q357" s="222"/>
      <c r="R357" s="222"/>
      <c r="S357" s="222"/>
      <c r="T357" s="223"/>
      <c r="AT357" s="224" t="s">
        <v>138</v>
      </c>
      <c r="AU357" s="224" t="s">
        <v>80</v>
      </c>
      <c r="AV357" s="12" t="s">
        <v>82</v>
      </c>
      <c r="AW357" s="12" t="s">
        <v>36</v>
      </c>
      <c r="AX357" s="12" t="s">
        <v>72</v>
      </c>
      <c r="AY357" s="224" t="s">
        <v>129</v>
      </c>
    </row>
    <row r="358" spans="2:65" s="11" customFormat="1" ht="13.5">
      <c r="B358" s="203"/>
      <c r="C358" s="204"/>
      <c r="D358" s="205" t="s">
        <v>138</v>
      </c>
      <c r="E358" s="206" t="s">
        <v>21</v>
      </c>
      <c r="F358" s="207" t="s">
        <v>584</v>
      </c>
      <c r="G358" s="204"/>
      <c r="H358" s="206" t="s">
        <v>21</v>
      </c>
      <c r="I358" s="208"/>
      <c r="J358" s="204"/>
      <c r="K358" s="204"/>
      <c r="L358" s="209"/>
      <c r="M358" s="210"/>
      <c r="N358" s="211"/>
      <c r="O358" s="211"/>
      <c r="P358" s="211"/>
      <c r="Q358" s="211"/>
      <c r="R358" s="211"/>
      <c r="S358" s="211"/>
      <c r="T358" s="212"/>
      <c r="AT358" s="213" t="s">
        <v>138</v>
      </c>
      <c r="AU358" s="213" t="s">
        <v>80</v>
      </c>
      <c r="AV358" s="11" t="s">
        <v>80</v>
      </c>
      <c r="AW358" s="11" t="s">
        <v>36</v>
      </c>
      <c r="AX358" s="11" t="s">
        <v>72</v>
      </c>
      <c r="AY358" s="213" t="s">
        <v>129</v>
      </c>
    </row>
    <row r="359" spans="2:65" s="12" customFormat="1" ht="13.5">
      <c r="B359" s="214"/>
      <c r="C359" s="215"/>
      <c r="D359" s="205" t="s">
        <v>138</v>
      </c>
      <c r="E359" s="216" t="s">
        <v>21</v>
      </c>
      <c r="F359" s="217" t="s">
        <v>866</v>
      </c>
      <c r="G359" s="215"/>
      <c r="H359" s="218">
        <v>19</v>
      </c>
      <c r="I359" s="219"/>
      <c r="J359" s="215"/>
      <c r="K359" s="215"/>
      <c r="L359" s="220"/>
      <c r="M359" s="221"/>
      <c r="N359" s="222"/>
      <c r="O359" s="222"/>
      <c r="P359" s="222"/>
      <c r="Q359" s="222"/>
      <c r="R359" s="222"/>
      <c r="S359" s="222"/>
      <c r="T359" s="223"/>
      <c r="AT359" s="224" t="s">
        <v>138</v>
      </c>
      <c r="AU359" s="224" t="s">
        <v>80</v>
      </c>
      <c r="AV359" s="12" t="s">
        <v>82</v>
      </c>
      <c r="AW359" s="12" t="s">
        <v>36</v>
      </c>
      <c r="AX359" s="12" t="s">
        <v>72</v>
      </c>
      <c r="AY359" s="224" t="s">
        <v>129</v>
      </c>
    </row>
    <row r="360" spans="2:65" s="11" customFormat="1" ht="13.5">
      <c r="B360" s="203"/>
      <c r="C360" s="204"/>
      <c r="D360" s="205" t="s">
        <v>138</v>
      </c>
      <c r="E360" s="206" t="s">
        <v>21</v>
      </c>
      <c r="F360" s="207" t="s">
        <v>586</v>
      </c>
      <c r="G360" s="204"/>
      <c r="H360" s="206" t="s">
        <v>21</v>
      </c>
      <c r="I360" s="208"/>
      <c r="J360" s="204"/>
      <c r="K360" s="204"/>
      <c r="L360" s="209"/>
      <c r="M360" s="210"/>
      <c r="N360" s="211"/>
      <c r="O360" s="211"/>
      <c r="P360" s="211"/>
      <c r="Q360" s="211"/>
      <c r="R360" s="211"/>
      <c r="S360" s="211"/>
      <c r="T360" s="212"/>
      <c r="AT360" s="213" t="s">
        <v>138</v>
      </c>
      <c r="AU360" s="213" t="s">
        <v>80</v>
      </c>
      <c r="AV360" s="11" t="s">
        <v>80</v>
      </c>
      <c r="AW360" s="11" t="s">
        <v>36</v>
      </c>
      <c r="AX360" s="11" t="s">
        <v>72</v>
      </c>
      <c r="AY360" s="213" t="s">
        <v>129</v>
      </c>
    </row>
    <row r="361" spans="2:65" s="12" customFormat="1" ht="13.5">
      <c r="B361" s="214"/>
      <c r="C361" s="215"/>
      <c r="D361" s="205" t="s">
        <v>138</v>
      </c>
      <c r="E361" s="216" t="s">
        <v>21</v>
      </c>
      <c r="F361" s="217" t="s">
        <v>867</v>
      </c>
      <c r="G361" s="215"/>
      <c r="H361" s="218">
        <v>11</v>
      </c>
      <c r="I361" s="219"/>
      <c r="J361" s="215"/>
      <c r="K361" s="215"/>
      <c r="L361" s="220"/>
      <c r="M361" s="221"/>
      <c r="N361" s="222"/>
      <c r="O361" s="222"/>
      <c r="P361" s="222"/>
      <c r="Q361" s="222"/>
      <c r="R361" s="222"/>
      <c r="S361" s="222"/>
      <c r="T361" s="223"/>
      <c r="AT361" s="224" t="s">
        <v>138</v>
      </c>
      <c r="AU361" s="224" t="s">
        <v>80</v>
      </c>
      <c r="AV361" s="12" t="s">
        <v>82</v>
      </c>
      <c r="AW361" s="12" t="s">
        <v>36</v>
      </c>
      <c r="AX361" s="12" t="s">
        <v>72</v>
      </c>
      <c r="AY361" s="224" t="s">
        <v>129</v>
      </c>
    </row>
    <row r="362" spans="2:65" s="11" customFormat="1" ht="13.5">
      <c r="B362" s="203"/>
      <c r="C362" s="204"/>
      <c r="D362" s="205" t="s">
        <v>138</v>
      </c>
      <c r="E362" s="206" t="s">
        <v>21</v>
      </c>
      <c r="F362" s="207" t="s">
        <v>588</v>
      </c>
      <c r="G362" s="204"/>
      <c r="H362" s="206" t="s">
        <v>21</v>
      </c>
      <c r="I362" s="208"/>
      <c r="J362" s="204"/>
      <c r="K362" s="204"/>
      <c r="L362" s="209"/>
      <c r="M362" s="210"/>
      <c r="N362" s="211"/>
      <c r="O362" s="211"/>
      <c r="P362" s="211"/>
      <c r="Q362" s="211"/>
      <c r="R362" s="211"/>
      <c r="S362" s="211"/>
      <c r="T362" s="212"/>
      <c r="AT362" s="213" t="s">
        <v>138</v>
      </c>
      <c r="AU362" s="213" t="s">
        <v>80</v>
      </c>
      <c r="AV362" s="11" t="s">
        <v>80</v>
      </c>
      <c r="AW362" s="11" t="s">
        <v>36</v>
      </c>
      <c r="AX362" s="11" t="s">
        <v>72</v>
      </c>
      <c r="AY362" s="213" t="s">
        <v>129</v>
      </c>
    </row>
    <row r="363" spans="2:65" s="12" customFormat="1" ht="13.5">
      <c r="B363" s="214"/>
      <c r="C363" s="215"/>
      <c r="D363" s="205" t="s">
        <v>138</v>
      </c>
      <c r="E363" s="216" t="s">
        <v>21</v>
      </c>
      <c r="F363" s="217" t="s">
        <v>182</v>
      </c>
      <c r="G363" s="215"/>
      <c r="H363" s="218">
        <v>9</v>
      </c>
      <c r="I363" s="219"/>
      <c r="J363" s="215"/>
      <c r="K363" s="215"/>
      <c r="L363" s="220"/>
      <c r="M363" s="221"/>
      <c r="N363" s="222"/>
      <c r="O363" s="222"/>
      <c r="P363" s="222"/>
      <c r="Q363" s="222"/>
      <c r="R363" s="222"/>
      <c r="S363" s="222"/>
      <c r="T363" s="223"/>
      <c r="AT363" s="224" t="s">
        <v>138</v>
      </c>
      <c r="AU363" s="224" t="s">
        <v>80</v>
      </c>
      <c r="AV363" s="12" t="s">
        <v>82</v>
      </c>
      <c r="AW363" s="12" t="s">
        <v>36</v>
      </c>
      <c r="AX363" s="12" t="s">
        <v>72</v>
      </c>
      <c r="AY363" s="224" t="s">
        <v>129</v>
      </c>
    </row>
    <row r="364" spans="2:65" s="13" customFormat="1" ht="13.5">
      <c r="B364" s="225"/>
      <c r="C364" s="226"/>
      <c r="D364" s="205" t="s">
        <v>138</v>
      </c>
      <c r="E364" s="227" t="s">
        <v>21</v>
      </c>
      <c r="F364" s="228" t="s">
        <v>155</v>
      </c>
      <c r="G364" s="226"/>
      <c r="H364" s="229">
        <v>156</v>
      </c>
      <c r="I364" s="230"/>
      <c r="J364" s="226"/>
      <c r="K364" s="226"/>
      <c r="L364" s="231"/>
      <c r="M364" s="232"/>
      <c r="N364" s="233"/>
      <c r="O364" s="233"/>
      <c r="P364" s="233"/>
      <c r="Q364" s="233"/>
      <c r="R364" s="233"/>
      <c r="S364" s="233"/>
      <c r="T364" s="234"/>
      <c r="AT364" s="235" t="s">
        <v>138</v>
      </c>
      <c r="AU364" s="235" t="s">
        <v>80</v>
      </c>
      <c r="AV364" s="13" t="s">
        <v>136</v>
      </c>
      <c r="AW364" s="13" t="s">
        <v>36</v>
      </c>
      <c r="AX364" s="13" t="s">
        <v>80</v>
      </c>
      <c r="AY364" s="235" t="s">
        <v>129</v>
      </c>
    </row>
    <row r="365" spans="2:65" s="1" customFormat="1" ht="16.5" customHeight="1">
      <c r="B365" s="40"/>
      <c r="C365" s="236" t="s">
        <v>535</v>
      </c>
      <c r="D365" s="236" t="s">
        <v>279</v>
      </c>
      <c r="E365" s="237" t="s">
        <v>590</v>
      </c>
      <c r="F365" s="238" t="s">
        <v>591</v>
      </c>
      <c r="G365" s="239" t="s">
        <v>143</v>
      </c>
      <c r="H365" s="240">
        <v>119.97</v>
      </c>
      <c r="I365" s="241"/>
      <c r="J365" s="242">
        <f>ROUND(I365*H365,2)</f>
        <v>0</v>
      </c>
      <c r="K365" s="238" t="s">
        <v>135</v>
      </c>
      <c r="L365" s="243"/>
      <c r="M365" s="244" t="s">
        <v>21</v>
      </c>
      <c r="N365" s="245" t="s">
        <v>43</v>
      </c>
      <c r="O365" s="41"/>
      <c r="P365" s="200">
        <f>O365*H365</f>
        <v>0</v>
      </c>
      <c r="Q365" s="200">
        <v>7.8E-2</v>
      </c>
      <c r="R365" s="200">
        <f>Q365*H365</f>
        <v>9.3576599999999992</v>
      </c>
      <c r="S365" s="200">
        <v>0</v>
      </c>
      <c r="T365" s="201">
        <f>S365*H365</f>
        <v>0</v>
      </c>
      <c r="AR365" s="23" t="s">
        <v>173</v>
      </c>
      <c r="AT365" s="23" t="s">
        <v>279</v>
      </c>
      <c r="AU365" s="23" t="s">
        <v>80</v>
      </c>
      <c r="AY365" s="23" t="s">
        <v>129</v>
      </c>
      <c r="BE365" s="202">
        <f>IF(N365="základní",J365,0)</f>
        <v>0</v>
      </c>
      <c r="BF365" s="202">
        <f>IF(N365="snížená",J365,0)</f>
        <v>0</v>
      </c>
      <c r="BG365" s="202">
        <f>IF(N365="zákl. přenesená",J365,0)</f>
        <v>0</v>
      </c>
      <c r="BH365" s="202">
        <f>IF(N365="sníž. přenesená",J365,0)</f>
        <v>0</v>
      </c>
      <c r="BI365" s="202">
        <f>IF(N365="nulová",J365,0)</f>
        <v>0</v>
      </c>
      <c r="BJ365" s="23" t="s">
        <v>80</v>
      </c>
      <c r="BK365" s="202">
        <f>ROUND(I365*H365,2)</f>
        <v>0</v>
      </c>
      <c r="BL365" s="23" t="s">
        <v>136</v>
      </c>
      <c r="BM365" s="23" t="s">
        <v>868</v>
      </c>
    </row>
    <row r="366" spans="2:65" s="12" customFormat="1" ht="13.5">
      <c r="B366" s="214"/>
      <c r="C366" s="215"/>
      <c r="D366" s="205" t="s">
        <v>138</v>
      </c>
      <c r="E366" s="216" t="s">
        <v>21</v>
      </c>
      <c r="F366" s="217" t="s">
        <v>869</v>
      </c>
      <c r="G366" s="215"/>
      <c r="H366" s="218">
        <v>118.17</v>
      </c>
      <c r="I366" s="219"/>
      <c r="J366" s="215"/>
      <c r="K366" s="215"/>
      <c r="L366" s="220"/>
      <c r="M366" s="221"/>
      <c r="N366" s="222"/>
      <c r="O366" s="222"/>
      <c r="P366" s="222"/>
      <c r="Q366" s="222"/>
      <c r="R366" s="222"/>
      <c r="S366" s="222"/>
      <c r="T366" s="223"/>
      <c r="AT366" s="224" t="s">
        <v>138</v>
      </c>
      <c r="AU366" s="224" t="s">
        <v>80</v>
      </c>
      <c r="AV366" s="12" t="s">
        <v>82</v>
      </c>
      <c r="AW366" s="12" t="s">
        <v>36</v>
      </c>
      <c r="AX366" s="12" t="s">
        <v>72</v>
      </c>
      <c r="AY366" s="224" t="s">
        <v>129</v>
      </c>
    </row>
    <row r="367" spans="2:65" s="11" customFormat="1" ht="13.5">
      <c r="B367" s="203"/>
      <c r="C367" s="204"/>
      <c r="D367" s="205" t="s">
        <v>138</v>
      </c>
      <c r="E367" s="206" t="s">
        <v>21</v>
      </c>
      <c r="F367" s="207" t="s">
        <v>594</v>
      </c>
      <c r="G367" s="204"/>
      <c r="H367" s="206" t="s">
        <v>21</v>
      </c>
      <c r="I367" s="208"/>
      <c r="J367" s="204"/>
      <c r="K367" s="204"/>
      <c r="L367" s="209"/>
      <c r="M367" s="210"/>
      <c r="N367" s="211"/>
      <c r="O367" s="211"/>
      <c r="P367" s="211"/>
      <c r="Q367" s="211"/>
      <c r="R367" s="211"/>
      <c r="S367" s="211"/>
      <c r="T367" s="212"/>
      <c r="AT367" s="213" t="s">
        <v>138</v>
      </c>
      <c r="AU367" s="213" t="s">
        <v>80</v>
      </c>
      <c r="AV367" s="11" t="s">
        <v>80</v>
      </c>
      <c r="AW367" s="11" t="s">
        <v>36</v>
      </c>
      <c r="AX367" s="11" t="s">
        <v>72</v>
      </c>
      <c r="AY367" s="213" t="s">
        <v>129</v>
      </c>
    </row>
    <row r="368" spans="2:65" s="12" customFormat="1" ht="13.5">
      <c r="B368" s="214"/>
      <c r="C368" s="215"/>
      <c r="D368" s="205" t="s">
        <v>138</v>
      </c>
      <c r="E368" s="216" t="s">
        <v>21</v>
      </c>
      <c r="F368" s="217" t="s">
        <v>870</v>
      </c>
      <c r="G368" s="215"/>
      <c r="H368" s="218">
        <v>1.8</v>
      </c>
      <c r="I368" s="219"/>
      <c r="J368" s="215"/>
      <c r="K368" s="215"/>
      <c r="L368" s="220"/>
      <c r="M368" s="221"/>
      <c r="N368" s="222"/>
      <c r="O368" s="222"/>
      <c r="P368" s="222"/>
      <c r="Q368" s="222"/>
      <c r="R368" s="222"/>
      <c r="S368" s="222"/>
      <c r="T368" s="223"/>
      <c r="AT368" s="224" t="s">
        <v>138</v>
      </c>
      <c r="AU368" s="224" t="s">
        <v>80</v>
      </c>
      <c r="AV368" s="12" t="s">
        <v>82</v>
      </c>
      <c r="AW368" s="12" t="s">
        <v>36</v>
      </c>
      <c r="AX368" s="12" t="s">
        <v>72</v>
      </c>
      <c r="AY368" s="224" t="s">
        <v>129</v>
      </c>
    </row>
    <row r="369" spans="2:65" s="13" customFormat="1" ht="13.5">
      <c r="B369" s="225"/>
      <c r="C369" s="226"/>
      <c r="D369" s="205" t="s">
        <v>138</v>
      </c>
      <c r="E369" s="227" t="s">
        <v>21</v>
      </c>
      <c r="F369" s="228" t="s">
        <v>155</v>
      </c>
      <c r="G369" s="226"/>
      <c r="H369" s="229">
        <v>119.97</v>
      </c>
      <c r="I369" s="230"/>
      <c r="J369" s="226"/>
      <c r="K369" s="226"/>
      <c r="L369" s="231"/>
      <c r="M369" s="232"/>
      <c r="N369" s="233"/>
      <c r="O369" s="233"/>
      <c r="P369" s="233"/>
      <c r="Q369" s="233"/>
      <c r="R369" s="233"/>
      <c r="S369" s="233"/>
      <c r="T369" s="234"/>
      <c r="AT369" s="235" t="s">
        <v>138</v>
      </c>
      <c r="AU369" s="235" t="s">
        <v>80</v>
      </c>
      <c r="AV369" s="13" t="s">
        <v>136</v>
      </c>
      <c r="AW369" s="13" t="s">
        <v>36</v>
      </c>
      <c r="AX369" s="13" t="s">
        <v>80</v>
      </c>
      <c r="AY369" s="235" t="s">
        <v>129</v>
      </c>
    </row>
    <row r="370" spans="2:65" s="1" customFormat="1" ht="16.5" customHeight="1">
      <c r="B370" s="40"/>
      <c r="C370" s="236" t="s">
        <v>540</v>
      </c>
      <c r="D370" s="236" t="s">
        <v>279</v>
      </c>
      <c r="E370" s="237" t="s">
        <v>597</v>
      </c>
      <c r="F370" s="238" t="s">
        <v>598</v>
      </c>
      <c r="G370" s="239" t="s">
        <v>143</v>
      </c>
      <c r="H370" s="240">
        <v>19.190000000000001</v>
      </c>
      <c r="I370" s="241"/>
      <c r="J370" s="242">
        <f>ROUND(I370*H370,2)</f>
        <v>0</v>
      </c>
      <c r="K370" s="238" t="s">
        <v>135</v>
      </c>
      <c r="L370" s="243"/>
      <c r="M370" s="244" t="s">
        <v>21</v>
      </c>
      <c r="N370" s="245" t="s">
        <v>43</v>
      </c>
      <c r="O370" s="41"/>
      <c r="P370" s="200">
        <f>O370*H370</f>
        <v>0</v>
      </c>
      <c r="Q370" s="200">
        <v>4.8300000000000003E-2</v>
      </c>
      <c r="R370" s="200">
        <f>Q370*H370</f>
        <v>0.92687700000000006</v>
      </c>
      <c r="S370" s="200">
        <v>0</v>
      </c>
      <c r="T370" s="201">
        <f>S370*H370</f>
        <v>0</v>
      </c>
      <c r="AR370" s="23" t="s">
        <v>173</v>
      </c>
      <c r="AT370" s="23" t="s">
        <v>279</v>
      </c>
      <c r="AU370" s="23" t="s">
        <v>80</v>
      </c>
      <c r="AY370" s="23" t="s">
        <v>129</v>
      </c>
      <c r="BE370" s="202">
        <f>IF(N370="základní",J370,0)</f>
        <v>0</v>
      </c>
      <c r="BF370" s="202">
        <f>IF(N370="snížená",J370,0)</f>
        <v>0</v>
      </c>
      <c r="BG370" s="202">
        <f>IF(N370="zákl. přenesená",J370,0)</f>
        <v>0</v>
      </c>
      <c r="BH370" s="202">
        <f>IF(N370="sníž. přenesená",J370,0)</f>
        <v>0</v>
      </c>
      <c r="BI370" s="202">
        <f>IF(N370="nulová",J370,0)</f>
        <v>0</v>
      </c>
      <c r="BJ370" s="23" t="s">
        <v>80</v>
      </c>
      <c r="BK370" s="202">
        <f>ROUND(I370*H370,2)</f>
        <v>0</v>
      </c>
      <c r="BL370" s="23" t="s">
        <v>136</v>
      </c>
      <c r="BM370" s="23" t="s">
        <v>871</v>
      </c>
    </row>
    <row r="371" spans="2:65" s="12" customFormat="1" ht="13.5">
      <c r="B371" s="214"/>
      <c r="C371" s="215"/>
      <c r="D371" s="205" t="s">
        <v>138</v>
      </c>
      <c r="E371" s="216" t="s">
        <v>21</v>
      </c>
      <c r="F371" s="217" t="s">
        <v>872</v>
      </c>
      <c r="G371" s="215"/>
      <c r="H371" s="218">
        <v>19.190000000000001</v>
      </c>
      <c r="I371" s="219"/>
      <c r="J371" s="215"/>
      <c r="K371" s="215"/>
      <c r="L371" s="220"/>
      <c r="M371" s="221"/>
      <c r="N371" s="222"/>
      <c r="O371" s="222"/>
      <c r="P371" s="222"/>
      <c r="Q371" s="222"/>
      <c r="R371" s="222"/>
      <c r="S371" s="222"/>
      <c r="T371" s="223"/>
      <c r="AT371" s="224" t="s">
        <v>138</v>
      </c>
      <c r="AU371" s="224" t="s">
        <v>80</v>
      </c>
      <c r="AV371" s="12" t="s">
        <v>82</v>
      </c>
      <c r="AW371" s="12" t="s">
        <v>36</v>
      </c>
      <c r="AX371" s="12" t="s">
        <v>80</v>
      </c>
      <c r="AY371" s="224" t="s">
        <v>129</v>
      </c>
    </row>
    <row r="372" spans="2:65" s="1" customFormat="1" ht="16.5" customHeight="1">
      <c r="B372" s="40"/>
      <c r="C372" s="236" t="s">
        <v>544</v>
      </c>
      <c r="D372" s="236" t="s">
        <v>279</v>
      </c>
      <c r="E372" s="237" t="s">
        <v>602</v>
      </c>
      <c r="F372" s="238" t="s">
        <v>603</v>
      </c>
      <c r="G372" s="239" t="s">
        <v>143</v>
      </c>
      <c r="H372" s="240">
        <v>11.11</v>
      </c>
      <c r="I372" s="241"/>
      <c r="J372" s="242">
        <f>ROUND(I372*H372,2)</f>
        <v>0</v>
      </c>
      <c r="K372" s="238" t="s">
        <v>135</v>
      </c>
      <c r="L372" s="243"/>
      <c r="M372" s="244" t="s">
        <v>21</v>
      </c>
      <c r="N372" s="245" t="s">
        <v>43</v>
      </c>
      <c r="O372" s="41"/>
      <c r="P372" s="200">
        <f>O372*H372</f>
        <v>0</v>
      </c>
      <c r="Q372" s="200">
        <v>6.4000000000000001E-2</v>
      </c>
      <c r="R372" s="200">
        <f>Q372*H372</f>
        <v>0.71104000000000001</v>
      </c>
      <c r="S372" s="200">
        <v>0</v>
      </c>
      <c r="T372" s="201">
        <f>S372*H372</f>
        <v>0</v>
      </c>
      <c r="AR372" s="23" t="s">
        <v>173</v>
      </c>
      <c r="AT372" s="23" t="s">
        <v>279</v>
      </c>
      <c r="AU372" s="23" t="s">
        <v>80</v>
      </c>
      <c r="AY372" s="23" t="s">
        <v>129</v>
      </c>
      <c r="BE372" s="202">
        <f>IF(N372="základní",J372,0)</f>
        <v>0</v>
      </c>
      <c r="BF372" s="202">
        <f>IF(N372="snížená",J372,0)</f>
        <v>0</v>
      </c>
      <c r="BG372" s="202">
        <f>IF(N372="zákl. přenesená",J372,0)</f>
        <v>0</v>
      </c>
      <c r="BH372" s="202">
        <f>IF(N372="sníž. přenesená",J372,0)</f>
        <v>0</v>
      </c>
      <c r="BI372" s="202">
        <f>IF(N372="nulová",J372,0)</f>
        <v>0</v>
      </c>
      <c r="BJ372" s="23" t="s">
        <v>80</v>
      </c>
      <c r="BK372" s="202">
        <f>ROUND(I372*H372,2)</f>
        <v>0</v>
      </c>
      <c r="BL372" s="23" t="s">
        <v>136</v>
      </c>
      <c r="BM372" s="23" t="s">
        <v>873</v>
      </c>
    </row>
    <row r="373" spans="2:65" s="12" customFormat="1" ht="13.5">
      <c r="B373" s="214"/>
      <c r="C373" s="215"/>
      <c r="D373" s="205" t="s">
        <v>138</v>
      </c>
      <c r="E373" s="216" t="s">
        <v>21</v>
      </c>
      <c r="F373" s="217" t="s">
        <v>874</v>
      </c>
      <c r="G373" s="215"/>
      <c r="H373" s="218">
        <v>11.11</v>
      </c>
      <c r="I373" s="219"/>
      <c r="J373" s="215"/>
      <c r="K373" s="215"/>
      <c r="L373" s="220"/>
      <c r="M373" s="221"/>
      <c r="N373" s="222"/>
      <c r="O373" s="222"/>
      <c r="P373" s="222"/>
      <c r="Q373" s="222"/>
      <c r="R373" s="222"/>
      <c r="S373" s="222"/>
      <c r="T373" s="223"/>
      <c r="AT373" s="224" t="s">
        <v>138</v>
      </c>
      <c r="AU373" s="224" t="s">
        <v>80</v>
      </c>
      <c r="AV373" s="12" t="s">
        <v>82</v>
      </c>
      <c r="AW373" s="12" t="s">
        <v>36</v>
      </c>
      <c r="AX373" s="12" t="s">
        <v>80</v>
      </c>
      <c r="AY373" s="224" t="s">
        <v>129</v>
      </c>
    </row>
    <row r="374" spans="2:65" s="1" customFormat="1" ht="25.5" customHeight="1">
      <c r="B374" s="40"/>
      <c r="C374" s="191" t="s">
        <v>548</v>
      </c>
      <c r="D374" s="191" t="s">
        <v>131</v>
      </c>
      <c r="E374" s="192" t="s">
        <v>607</v>
      </c>
      <c r="F374" s="193" t="s">
        <v>608</v>
      </c>
      <c r="G374" s="194" t="s">
        <v>199</v>
      </c>
      <c r="H374" s="195">
        <v>155</v>
      </c>
      <c r="I374" s="196"/>
      <c r="J374" s="197">
        <f>ROUND(I374*H374,2)</f>
        <v>0</v>
      </c>
      <c r="K374" s="193" t="s">
        <v>135</v>
      </c>
      <c r="L374" s="60"/>
      <c r="M374" s="198" t="s">
        <v>21</v>
      </c>
      <c r="N374" s="199" t="s">
        <v>43</v>
      </c>
      <c r="O374" s="41"/>
      <c r="P374" s="200">
        <f>O374*H374</f>
        <v>0</v>
      </c>
      <c r="Q374" s="200">
        <v>0.1295</v>
      </c>
      <c r="R374" s="200">
        <f>Q374*H374</f>
        <v>20.072500000000002</v>
      </c>
      <c r="S374" s="200">
        <v>0</v>
      </c>
      <c r="T374" s="201">
        <f>S374*H374</f>
        <v>0</v>
      </c>
      <c r="AR374" s="23" t="s">
        <v>136</v>
      </c>
      <c r="AT374" s="23" t="s">
        <v>131</v>
      </c>
      <c r="AU374" s="23" t="s">
        <v>80</v>
      </c>
      <c r="AY374" s="23" t="s">
        <v>129</v>
      </c>
      <c r="BE374" s="202">
        <f>IF(N374="základní",J374,0)</f>
        <v>0</v>
      </c>
      <c r="BF374" s="202">
        <f>IF(N374="snížená",J374,0)</f>
        <v>0</v>
      </c>
      <c r="BG374" s="202">
        <f>IF(N374="zákl. přenesená",J374,0)</f>
        <v>0</v>
      </c>
      <c r="BH374" s="202">
        <f>IF(N374="sníž. přenesená",J374,0)</f>
        <v>0</v>
      </c>
      <c r="BI374" s="202">
        <f>IF(N374="nulová",J374,0)</f>
        <v>0</v>
      </c>
      <c r="BJ374" s="23" t="s">
        <v>80</v>
      </c>
      <c r="BK374" s="202">
        <f>ROUND(I374*H374,2)</f>
        <v>0</v>
      </c>
      <c r="BL374" s="23" t="s">
        <v>136</v>
      </c>
      <c r="BM374" s="23" t="s">
        <v>875</v>
      </c>
    </row>
    <row r="375" spans="2:65" s="11" customFormat="1" ht="13.5">
      <c r="B375" s="203"/>
      <c r="C375" s="204"/>
      <c r="D375" s="205" t="s">
        <v>138</v>
      </c>
      <c r="E375" s="206" t="s">
        <v>21</v>
      </c>
      <c r="F375" s="207" t="s">
        <v>151</v>
      </c>
      <c r="G375" s="204"/>
      <c r="H375" s="206" t="s">
        <v>21</v>
      </c>
      <c r="I375" s="208"/>
      <c r="J375" s="204"/>
      <c r="K375" s="204"/>
      <c r="L375" s="209"/>
      <c r="M375" s="210"/>
      <c r="N375" s="211"/>
      <c r="O375" s="211"/>
      <c r="P375" s="211"/>
      <c r="Q375" s="211"/>
      <c r="R375" s="211"/>
      <c r="S375" s="211"/>
      <c r="T375" s="212"/>
      <c r="AT375" s="213" t="s">
        <v>138</v>
      </c>
      <c r="AU375" s="213" t="s">
        <v>80</v>
      </c>
      <c r="AV375" s="11" t="s">
        <v>80</v>
      </c>
      <c r="AW375" s="11" t="s">
        <v>36</v>
      </c>
      <c r="AX375" s="11" t="s">
        <v>72</v>
      </c>
      <c r="AY375" s="213" t="s">
        <v>129</v>
      </c>
    </row>
    <row r="376" spans="2:65" s="12" customFormat="1" ht="13.5">
      <c r="B376" s="214"/>
      <c r="C376" s="215"/>
      <c r="D376" s="205" t="s">
        <v>138</v>
      </c>
      <c r="E376" s="216" t="s">
        <v>21</v>
      </c>
      <c r="F376" s="217" t="s">
        <v>876</v>
      </c>
      <c r="G376" s="215"/>
      <c r="H376" s="218">
        <v>145</v>
      </c>
      <c r="I376" s="219"/>
      <c r="J376" s="215"/>
      <c r="K376" s="215"/>
      <c r="L376" s="220"/>
      <c r="M376" s="221"/>
      <c r="N376" s="222"/>
      <c r="O376" s="222"/>
      <c r="P376" s="222"/>
      <c r="Q376" s="222"/>
      <c r="R376" s="222"/>
      <c r="S376" s="222"/>
      <c r="T376" s="223"/>
      <c r="AT376" s="224" t="s">
        <v>138</v>
      </c>
      <c r="AU376" s="224" t="s">
        <v>80</v>
      </c>
      <c r="AV376" s="12" t="s">
        <v>82</v>
      </c>
      <c r="AW376" s="12" t="s">
        <v>36</v>
      </c>
      <c r="AX376" s="12" t="s">
        <v>72</v>
      </c>
      <c r="AY376" s="224" t="s">
        <v>129</v>
      </c>
    </row>
    <row r="377" spans="2:65" s="11" customFormat="1" ht="13.5">
      <c r="B377" s="203"/>
      <c r="C377" s="204"/>
      <c r="D377" s="205" t="s">
        <v>138</v>
      </c>
      <c r="E377" s="206" t="s">
        <v>21</v>
      </c>
      <c r="F377" s="207" t="s">
        <v>611</v>
      </c>
      <c r="G377" s="204"/>
      <c r="H377" s="206" t="s">
        <v>21</v>
      </c>
      <c r="I377" s="208"/>
      <c r="J377" s="204"/>
      <c r="K377" s="204"/>
      <c r="L377" s="209"/>
      <c r="M377" s="210"/>
      <c r="N377" s="211"/>
      <c r="O377" s="211"/>
      <c r="P377" s="211"/>
      <c r="Q377" s="211"/>
      <c r="R377" s="211"/>
      <c r="S377" s="211"/>
      <c r="T377" s="212"/>
      <c r="AT377" s="213" t="s">
        <v>138</v>
      </c>
      <c r="AU377" s="213" t="s">
        <v>80</v>
      </c>
      <c r="AV377" s="11" t="s">
        <v>80</v>
      </c>
      <c r="AW377" s="11" t="s">
        <v>36</v>
      </c>
      <c r="AX377" s="11" t="s">
        <v>72</v>
      </c>
      <c r="AY377" s="213" t="s">
        <v>129</v>
      </c>
    </row>
    <row r="378" spans="2:65" s="12" customFormat="1" ht="13.5">
      <c r="B378" s="214"/>
      <c r="C378" s="215"/>
      <c r="D378" s="205" t="s">
        <v>138</v>
      </c>
      <c r="E378" s="216" t="s">
        <v>21</v>
      </c>
      <c r="F378" s="217" t="s">
        <v>187</v>
      </c>
      <c r="G378" s="215"/>
      <c r="H378" s="218">
        <v>10</v>
      </c>
      <c r="I378" s="219"/>
      <c r="J378" s="215"/>
      <c r="K378" s="215"/>
      <c r="L378" s="220"/>
      <c r="M378" s="221"/>
      <c r="N378" s="222"/>
      <c r="O378" s="222"/>
      <c r="P378" s="222"/>
      <c r="Q378" s="222"/>
      <c r="R378" s="222"/>
      <c r="S378" s="222"/>
      <c r="T378" s="223"/>
      <c r="AT378" s="224" t="s">
        <v>138</v>
      </c>
      <c r="AU378" s="224" t="s">
        <v>80</v>
      </c>
      <c r="AV378" s="12" t="s">
        <v>82</v>
      </c>
      <c r="AW378" s="12" t="s">
        <v>36</v>
      </c>
      <c r="AX378" s="12" t="s">
        <v>72</v>
      </c>
      <c r="AY378" s="224" t="s">
        <v>129</v>
      </c>
    </row>
    <row r="379" spans="2:65" s="13" customFormat="1" ht="13.5">
      <c r="B379" s="225"/>
      <c r="C379" s="226"/>
      <c r="D379" s="205" t="s">
        <v>138</v>
      </c>
      <c r="E379" s="227" t="s">
        <v>21</v>
      </c>
      <c r="F379" s="228" t="s">
        <v>155</v>
      </c>
      <c r="G379" s="226"/>
      <c r="H379" s="229">
        <v>155</v>
      </c>
      <c r="I379" s="230"/>
      <c r="J379" s="226"/>
      <c r="K379" s="226"/>
      <c r="L379" s="231"/>
      <c r="M379" s="232"/>
      <c r="N379" s="233"/>
      <c r="O379" s="233"/>
      <c r="P379" s="233"/>
      <c r="Q379" s="233"/>
      <c r="R379" s="233"/>
      <c r="S379" s="233"/>
      <c r="T379" s="234"/>
      <c r="AT379" s="235" t="s">
        <v>138</v>
      </c>
      <c r="AU379" s="235" t="s">
        <v>80</v>
      </c>
      <c r="AV379" s="13" t="s">
        <v>136</v>
      </c>
      <c r="AW379" s="13" t="s">
        <v>36</v>
      </c>
      <c r="AX379" s="13" t="s">
        <v>80</v>
      </c>
      <c r="AY379" s="235" t="s">
        <v>129</v>
      </c>
    </row>
    <row r="380" spans="2:65" s="1" customFormat="1" ht="16.5" customHeight="1">
      <c r="B380" s="40"/>
      <c r="C380" s="236" t="s">
        <v>553</v>
      </c>
      <c r="D380" s="236" t="s">
        <v>279</v>
      </c>
      <c r="E380" s="237" t="s">
        <v>613</v>
      </c>
      <c r="F380" s="238" t="s">
        <v>614</v>
      </c>
      <c r="G380" s="239" t="s">
        <v>143</v>
      </c>
      <c r="H380" s="240">
        <v>148.47</v>
      </c>
      <c r="I380" s="241"/>
      <c r="J380" s="242">
        <f>ROUND(I380*H380,2)</f>
        <v>0</v>
      </c>
      <c r="K380" s="238" t="s">
        <v>135</v>
      </c>
      <c r="L380" s="243"/>
      <c r="M380" s="244" t="s">
        <v>21</v>
      </c>
      <c r="N380" s="245" t="s">
        <v>43</v>
      </c>
      <c r="O380" s="41"/>
      <c r="P380" s="200">
        <f>O380*H380</f>
        <v>0</v>
      </c>
      <c r="Q380" s="200">
        <v>4.5999999999999999E-2</v>
      </c>
      <c r="R380" s="200">
        <f>Q380*H380</f>
        <v>6.8296200000000002</v>
      </c>
      <c r="S380" s="200">
        <v>0</v>
      </c>
      <c r="T380" s="201">
        <f>S380*H380</f>
        <v>0</v>
      </c>
      <c r="AR380" s="23" t="s">
        <v>173</v>
      </c>
      <c r="AT380" s="23" t="s">
        <v>279</v>
      </c>
      <c r="AU380" s="23" t="s">
        <v>80</v>
      </c>
      <c r="AY380" s="23" t="s">
        <v>129</v>
      </c>
      <c r="BE380" s="202">
        <f>IF(N380="základní",J380,0)</f>
        <v>0</v>
      </c>
      <c r="BF380" s="202">
        <f>IF(N380="snížená",J380,0)</f>
        <v>0</v>
      </c>
      <c r="BG380" s="202">
        <f>IF(N380="zákl. přenesená",J380,0)</f>
        <v>0</v>
      </c>
      <c r="BH380" s="202">
        <f>IF(N380="sníž. přenesená",J380,0)</f>
        <v>0</v>
      </c>
      <c r="BI380" s="202">
        <f>IF(N380="nulová",J380,0)</f>
        <v>0</v>
      </c>
      <c r="BJ380" s="23" t="s">
        <v>80</v>
      </c>
      <c r="BK380" s="202">
        <f>ROUND(I380*H380,2)</f>
        <v>0</v>
      </c>
      <c r="BL380" s="23" t="s">
        <v>136</v>
      </c>
      <c r="BM380" s="23" t="s">
        <v>877</v>
      </c>
    </row>
    <row r="381" spans="2:65" s="12" customFormat="1" ht="13.5">
      <c r="B381" s="214"/>
      <c r="C381" s="215"/>
      <c r="D381" s="205" t="s">
        <v>138</v>
      </c>
      <c r="E381" s="216" t="s">
        <v>21</v>
      </c>
      <c r="F381" s="217" t="s">
        <v>878</v>
      </c>
      <c r="G381" s="215"/>
      <c r="H381" s="218">
        <v>146.44999999999999</v>
      </c>
      <c r="I381" s="219"/>
      <c r="J381" s="215"/>
      <c r="K381" s="215"/>
      <c r="L381" s="220"/>
      <c r="M381" s="221"/>
      <c r="N381" s="222"/>
      <c r="O381" s="222"/>
      <c r="P381" s="222"/>
      <c r="Q381" s="222"/>
      <c r="R381" s="222"/>
      <c r="S381" s="222"/>
      <c r="T381" s="223"/>
      <c r="AT381" s="224" t="s">
        <v>138</v>
      </c>
      <c r="AU381" s="224" t="s">
        <v>80</v>
      </c>
      <c r="AV381" s="12" t="s">
        <v>82</v>
      </c>
      <c r="AW381" s="12" t="s">
        <v>36</v>
      </c>
      <c r="AX381" s="12" t="s">
        <v>72</v>
      </c>
      <c r="AY381" s="224" t="s">
        <v>129</v>
      </c>
    </row>
    <row r="382" spans="2:65" s="11" customFormat="1" ht="13.5">
      <c r="B382" s="203"/>
      <c r="C382" s="204"/>
      <c r="D382" s="205" t="s">
        <v>138</v>
      </c>
      <c r="E382" s="206" t="s">
        <v>21</v>
      </c>
      <c r="F382" s="207" t="s">
        <v>617</v>
      </c>
      <c r="G382" s="204"/>
      <c r="H382" s="206" t="s">
        <v>21</v>
      </c>
      <c r="I382" s="208"/>
      <c r="J382" s="204"/>
      <c r="K382" s="204"/>
      <c r="L382" s="209"/>
      <c r="M382" s="210"/>
      <c r="N382" s="211"/>
      <c r="O382" s="211"/>
      <c r="P382" s="211"/>
      <c r="Q382" s="211"/>
      <c r="R382" s="211"/>
      <c r="S382" s="211"/>
      <c r="T382" s="212"/>
      <c r="AT382" s="213" t="s">
        <v>138</v>
      </c>
      <c r="AU382" s="213" t="s">
        <v>80</v>
      </c>
      <c r="AV382" s="11" t="s">
        <v>80</v>
      </c>
      <c r="AW382" s="11" t="s">
        <v>36</v>
      </c>
      <c r="AX382" s="11" t="s">
        <v>72</v>
      </c>
      <c r="AY382" s="213" t="s">
        <v>129</v>
      </c>
    </row>
    <row r="383" spans="2:65" s="12" customFormat="1" ht="13.5">
      <c r="B383" s="214"/>
      <c r="C383" s="215"/>
      <c r="D383" s="205" t="s">
        <v>138</v>
      </c>
      <c r="E383" s="216" t="s">
        <v>21</v>
      </c>
      <c r="F383" s="217" t="s">
        <v>879</v>
      </c>
      <c r="G383" s="215"/>
      <c r="H383" s="218">
        <v>2.02</v>
      </c>
      <c r="I383" s="219"/>
      <c r="J383" s="215"/>
      <c r="K383" s="215"/>
      <c r="L383" s="220"/>
      <c r="M383" s="221"/>
      <c r="N383" s="222"/>
      <c r="O383" s="222"/>
      <c r="P383" s="222"/>
      <c r="Q383" s="222"/>
      <c r="R383" s="222"/>
      <c r="S383" s="222"/>
      <c r="T383" s="223"/>
      <c r="AT383" s="224" t="s">
        <v>138</v>
      </c>
      <c r="AU383" s="224" t="s">
        <v>80</v>
      </c>
      <c r="AV383" s="12" t="s">
        <v>82</v>
      </c>
      <c r="AW383" s="12" t="s">
        <v>36</v>
      </c>
      <c r="AX383" s="12" t="s">
        <v>72</v>
      </c>
      <c r="AY383" s="224" t="s">
        <v>129</v>
      </c>
    </row>
    <row r="384" spans="2:65" s="13" customFormat="1" ht="13.5">
      <c r="B384" s="225"/>
      <c r="C384" s="226"/>
      <c r="D384" s="205" t="s">
        <v>138</v>
      </c>
      <c r="E384" s="227" t="s">
        <v>21</v>
      </c>
      <c r="F384" s="228" t="s">
        <v>155</v>
      </c>
      <c r="G384" s="226"/>
      <c r="H384" s="229">
        <v>148.47</v>
      </c>
      <c r="I384" s="230"/>
      <c r="J384" s="226"/>
      <c r="K384" s="226"/>
      <c r="L384" s="231"/>
      <c r="M384" s="232"/>
      <c r="N384" s="233"/>
      <c r="O384" s="233"/>
      <c r="P384" s="233"/>
      <c r="Q384" s="233"/>
      <c r="R384" s="233"/>
      <c r="S384" s="233"/>
      <c r="T384" s="234"/>
      <c r="AT384" s="235" t="s">
        <v>138</v>
      </c>
      <c r="AU384" s="235" t="s">
        <v>80</v>
      </c>
      <c r="AV384" s="13" t="s">
        <v>136</v>
      </c>
      <c r="AW384" s="13" t="s">
        <v>36</v>
      </c>
      <c r="AX384" s="13" t="s">
        <v>80</v>
      </c>
      <c r="AY384" s="235" t="s">
        <v>129</v>
      </c>
    </row>
    <row r="385" spans="2:65" s="1" customFormat="1" ht="16.5" customHeight="1">
      <c r="B385" s="40"/>
      <c r="C385" s="191" t="s">
        <v>557</v>
      </c>
      <c r="D385" s="191" t="s">
        <v>131</v>
      </c>
      <c r="E385" s="192" t="s">
        <v>620</v>
      </c>
      <c r="F385" s="193" t="s">
        <v>621</v>
      </c>
      <c r="G385" s="194" t="s">
        <v>199</v>
      </c>
      <c r="H385" s="195">
        <v>150</v>
      </c>
      <c r="I385" s="196"/>
      <c r="J385" s="197">
        <f>ROUND(I385*H385,2)</f>
        <v>0</v>
      </c>
      <c r="K385" s="193" t="s">
        <v>21</v>
      </c>
      <c r="L385" s="60"/>
      <c r="M385" s="198" t="s">
        <v>21</v>
      </c>
      <c r="N385" s="199" t="s">
        <v>43</v>
      </c>
      <c r="O385" s="41"/>
      <c r="P385" s="200">
        <f>O385*H385</f>
        <v>0</v>
      </c>
      <c r="Q385" s="200">
        <v>0</v>
      </c>
      <c r="R385" s="200">
        <f>Q385*H385</f>
        <v>0</v>
      </c>
      <c r="S385" s="200">
        <v>0</v>
      </c>
      <c r="T385" s="201">
        <f>S385*H385</f>
        <v>0</v>
      </c>
      <c r="AR385" s="23" t="s">
        <v>136</v>
      </c>
      <c r="AT385" s="23" t="s">
        <v>131</v>
      </c>
      <c r="AU385" s="23" t="s">
        <v>80</v>
      </c>
      <c r="AY385" s="23" t="s">
        <v>129</v>
      </c>
      <c r="BE385" s="202">
        <f>IF(N385="základní",J385,0)</f>
        <v>0</v>
      </c>
      <c r="BF385" s="202">
        <f>IF(N385="snížená",J385,0)</f>
        <v>0</v>
      </c>
      <c r="BG385" s="202">
        <f>IF(N385="zákl. přenesená",J385,0)</f>
        <v>0</v>
      </c>
      <c r="BH385" s="202">
        <f>IF(N385="sníž. přenesená",J385,0)</f>
        <v>0</v>
      </c>
      <c r="BI385" s="202">
        <f>IF(N385="nulová",J385,0)</f>
        <v>0</v>
      </c>
      <c r="BJ385" s="23" t="s">
        <v>80</v>
      </c>
      <c r="BK385" s="202">
        <f>ROUND(I385*H385,2)</f>
        <v>0</v>
      </c>
      <c r="BL385" s="23" t="s">
        <v>136</v>
      </c>
      <c r="BM385" s="23" t="s">
        <v>880</v>
      </c>
    </row>
    <row r="386" spans="2:65" s="11" customFormat="1" ht="13.5">
      <c r="B386" s="203"/>
      <c r="C386" s="204"/>
      <c r="D386" s="205" t="s">
        <v>138</v>
      </c>
      <c r="E386" s="206" t="s">
        <v>21</v>
      </c>
      <c r="F386" s="207" t="s">
        <v>151</v>
      </c>
      <c r="G386" s="204"/>
      <c r="H386" s="206" t="s">
        <v>21</v>
      </c>
      <c r="I386" s="208"/>
      <c r="J386" s="204"/>
      <c r="K386" s="204"/>
      <c r="L386" s="209"/>
      <c r="M386" s="210"/>
      <c r="N386" s="211"/>
      <c r="O386" s="211"/>
      <c r="P386" s="211"/>
      <c r="Q386" s="211"/>
      <c r="R386" s="211"/>
      <c r="S386" s="211"/>
      <c r="T386" s="212"/>
      <c r="AT386" s="213" t="s">
        <v>138</v>
      </c>
      <c r="AU386" s="213" t="s">
        <v>80</v>
      </c>
      <c r="AV386" s="11" t="s">
        <v>80</v>
      </c>
      <c r="AW386" s="11" t="s">
        <v>36</v>
      </c>
      <c r="AX386" s="11" t="s">
        <v>72</v>
      </c>
      <c r="AY386" s="213" t="s">
        <v>129</v>
      </c>
    </row>
    <row r="387" spans="2:65" s="11" customFormat="1" ht="13.5">
      <c r="B387" s="203"/>
      <c r="C387" s="204"/>
      <c r="D387" s="205" t="s">
        <v>138</v>
      </c>
      <c r="E387" s="206" t="s">
        <v>21</v>
      </c>
      <c r="F387" s="207" t="s">
        <v>623</v>
      </c>
      <c r="G387" s="204"/>
      <c r="H387" s="206" t="s">
        <v>21</v>
      </c>
      <c r="I387" s="208"/>
      <c r="J387" s="204"/>
      <c r="K387" s="204"/>
      <c r="L387" s="209"/>
      <c r="M387" s="210"/>
      <c r="N387" s="211"/>
      <c r="O387" s="211"/>
      <c r="P387" s="211"/>
      <c r="Q387" s="211"/>
      <c r="R387" s="211"/>
      <c r="S387" s="211"/>
      <c r="T387" s="212"/>
      <c r="AT387" s="213" t="s">
        <v>138</v>
      </c>
      <c r="AU387" s="213" t="s">
        <v>80</v>
      </c>
      <c r="AV387" s="11" t="s">
        <v>80</v>
      </c>
      <c r="AW387" s="11" t="s">
        <v>36</v>
      </c>
      <c r="AX387" s="11" t="s">
        <v>72</v>
      </c>
      <c r="AY387" s="213" t="s">
        <v>129</v>
      </c>
    </row>
    <row r="388" spans="2:65" s="12" customFormat="1" ht="13.5">
      <c r="B388" s="214"/>
      <c r="C388" s="215"/>
      <c r="D388" s="205" t="s">
        <v>138</v>
      </c>
      <c r="E388" s="216" t="s">
        <v>21</v>
      </c>
      <c r="F388" s="217" t="s">
        <v>796</v>
      </c>
      <c r="G388" s="215"/>
      <c r="H388" s="218">
        <v>150</v>
      </c>
      <c r="I388" s="219"/>
      <c r="J388" s="215"/>
      <c r="K388" s="215"/>
      <c r="L388" s="220"/>
      <c r="M388" s="221"/>
      <c r="N388" s="222"/>
      <c r="O388" s="222"/>
      <c r="P388" s="222"/>
      <c r="Q388" s="222"/>
      <c r="R388" s="222"/>
      <c r="S388" s="222"/>
      <c r="T388" s="223"/>
      <c r="AT388" s="224" t="s">
        <v>138</v>
      </c>
      <c r="AU388" s="224" t="s">
        <v>80</v>
      </c>
      <c r="AV388" s="12" t="s">
        <v>82</v>
      </c>
      <c r="AW388" s="12" t="s">
        <v>36</v>
      </c>
      <c r="AX388" s="12" t="s">
        <v>80</v>
      </c>
      <c r="AY388" s="224" t="s">
        <v>129</v>
      </c>
    </row>
    <row r="389" spans="2:65" s="1" customFormat="1" ht="16.5" customHeight="1">
      <c r="B389" s="40"/>
      <c r="C389" s="191" t="s">
        <v>561</v>
      </c>
      <c r="D389" s="191" t="s">
        <v>131</v>
      </c>
      <c r="E389" s="192" t="s">
        <v>626</v>
      </c>
      <c r="F389" s="193" t="s">
        <v>627</v>
      </c>
      <c r="G389" s="194" t="s">
        <v>199</v>
      </c>
      <c r="H389" s="195">
        <v>300</v>
      </c>
      <c r="I389" s="196"/>
      <c r="J389" s="197">
        <f>ROUND(I389*H389,2)</f>
        <v>0</v>
      </c>
      <c r="K389" s="193" t="s">
        <v>628</v>
      </c>
      <c r="L389" s="60"/>
      <c r="M389" s="198" t="s">
        <v>21</v>
      </c>
      <c r="N389" s="199" t="s">
        <v>43</v>
      </c>
      <c r="O389" s="41"/>
      <c r="P389" s="200">
        <f>O389*H389</f>
        <v>0</v>
      </c>
      <c r="Q389" s="200">
        <v>0</v>
      </c>
      <c r="R389" s="200">
        <f>Q389*H389</f>
        <v>0</v>
      </c>
      <c r="S389" s="200">
        <v>0</v>
      </c>
      <c r="T389" s="201">
        <f>S389*H389</f>
        <v>0</v>
      </c>
      <c r="AR389" s="23" t="s">
        <v>136</v>
      </c>
      <c r="AT389" s="23" t="s">
        <v>131</v>
      </c>
      <c r="AU389" s="23" t="s">
        <v>80</v>
      </c>
      <c r="AY389" s="23" t="s">
        <v>129</v>
      </c>
      <c r="BE389" s="202">
        <f>IF(N389="základní",J389,0)</f>
        <v>0</v>
      </c>
      <c r="BF389" s="202">
        <f>IF(N389="snížená",J389,0)</f>
        <v>0</v>
      </c>
      <c r="BG389" s="202">
        <f>IF(N389="zákl. přenesená",J389,0)</f>
        <v>0</v>
      </c>
      <c r="BH389" s="202">
        <f>IF(N389="sníž. přenesená",J389,0)</f>
        <v>0</v>
      </c>
      <c r="BI389" s="202">
        <f>IF(N389="nulová",J389,0)</f>
        <v>0</v>
      </c>
      <c r="BJ389" s="23" t="s">
        <v>80</v>
      </c>
      <c r="BK389" s="202">
        <f>ROUND(I389*H389,2)</f>
        <v>0</v>
      </c>
      <c r="BL389" s="23" t="s">
        <v>136</v>
      </c>
      <c r="BM389" s="23" t="s">
        <v>881</v>
      </c>
    </row>
    <row r="390" spans="2:65" s="11" customFormat="1" ht="13.5">
      <c r="B390" s="203"/>
      <c r="C390" s="204"/>
      <c r="D390" s="205" t="s">
        <v>138</v>
      </c>
      <c r="E390" s="206" t="s">
        <v>21</v>
      </c>
      <c r="F390" s="207" t="s">
        <v>737</v>
      </c>
      <c r="G390" s="204"/>
      <c r="H390" s="206" t="s">
        <v>21</v>
      </c>
      <c r="I390" s="208"/>
      <c r="J390" s="204"/>
      <c r="K390" s="204"/>
      <c r="L390" s="209"/>
      <c r="M390" s="210"/>
      <c r="N390" s="211"/>
      <c r="O390" s="211"/>
      <c r="P390" s="211"/>
      <c r="Q390" s="211"/>
      <c r="R390" s="211"/>
      <c r="S390" s="211"/>
      <c r="T390" s="212"/>
      <c r="AT390" s="213" t="s">
        <v>138</v>
      </c>
      <c r="AU390" s="213" t="s">
        <v>80</v>
      </c>
      <c r="AV390" s="11" t="s">
        <v>80</v>
      </c>
      <c r="AW390" s="11" t="s">
        <v>36</v>
      </c>
      <c r="AX390" s="11" t="s">
        <v>72</v>
      </c>
      <c r="AY390" s="213" t="s">
        <v>129</v>
      </c>
    </row>
    <row r="391" spans="2:65" s="12" customFormat="1" ht="13.5">
      <c r="B391" s="214"/>
      <c r="C391" s="215"/>
      <c r="D391" s="205" t="s">
        <v>138</v>
      </c>
      <c r="E391" s="216" t="s">
        <v>21</v>
      </c>
      <c r="F391" s="217" t="s">
        <v>796</v>
      </c>
      <c r="G391" s="215"/>
      <c r="H391" s="218">
        <v>150</v>
      </c>
      <c r="I391" s="219"/>
      <c r="J391" s="215"/>
      <c r="K391" s="215"/>
      <c r="L391" s="220"/>
      <c r="M391" s="221"/>
      <c r="N391" s="222"/>
      <c r="O391" s="222"/>
      <c r="P391" s="222"/>
      <c r="Q391" s="222"/>
      <c r="R391" s="222"/>
      <c r="S391" s="222"/>
      <c r="T391" s="223"/>
      <c r="AT391" s="224" t="s">
        <v>138</v>
      </c>
      <c r="AU391" s="224" t="s">
        <v>80</v>
      </c>
      <c r="AV391" s="12" t="s">
        <v>82</v>
      </c>
      <c r="AW391" s="12" t="s">
        <v>36</v>
      </c>
      <c r="AX391" s="12" t="s">
        <v>72</v>
      </c>
      <c r="AY391" s="224" t="s">
        <v>129</v>
      </c>
    </row>
    <row r="392" spans="2:65" s="11" customFormat="1" ht="13.5">
      <c r="B392" s="203"/>
      <c r="C392" s="204"/>
      <c r="D392" s="205" t="s">
        <v>138</v>
      </c>
      <c r="E392" s="206" t="s">
        <v>21</v>
      </c>
      <c r="F392" s="207" t="s">
        <v>623</v>
      </c>
      <c r="G392" s="204"/>
      <c r="H392" s="206" t="s">
        <v>21</v>
      </c>
      <c r="I392" s="208"/>
      <c r="J392" s="204"/>
      <c r="K392" s="204"/>
      <c r="L392" s="209"/>
      <c r="M392" s="210"/>
      <c r="N392" s="211"/>
      <c r="O392" s="211"/>
      <c r="P392" s="211"/>
      <c r="Q392" s="211"/>
      <c r="R392" s="211"/>
      <c r="S392" s="211"/>
      <c r="T392" s="212"/>
      <c r="AT392" s="213" t="s">
        <v>138</v>
      </c>
      <c r="AU392" s="213" t="s">
        <v>80</v>
      </c>
      <c r="AV392" s="11" t="s">
        <v>80</v>
      </c>
      <c r="AW392" s="11" t="s">
        <v>36</v>
      </c>
      <c r="AX392" s="11" t="s">
        <v>72</v>
      </c>
      <c r="AY392" s="213" t="s">
        <v>129</v>
      </c>
    </row>
    <row r="393" spans="2:65" s="12" customFormat="1" ht="13.5">
      <c r="B393" s="214"/>
      <c r="C393" s="215"/>
      <c r="D393" s="205" t="s">
        <v>138</v>
      </c>
      <c r="E393" s="216" t="s">
        <v>21</v>
      </c>
      <c r="F393" s="217" t="s">
        <v>796</v>
      </c>
      <c r="G393" s="215"/>
      <c r="H393" s="218">
        <v>150</v>
      </c>
      <c r="I393" s="219"/>
      <c r="J393" s="215"/>
      <c r="K393" s="215"/>
      <c r="L393" s="220"/>
      <c r="M393" s="221"/>
      <c r="N393" s="222"/>
      <c r="O393" s="222"/>
      <c r="P393" s="222"/>
      <c r="Q393" s="222"/>
      <c r="R393" s="222"/>
      <c r="S393" s="222"/>
      <c r="T393" s="223"/>
      <c r="AT393" s="224" t="s">
        <v>138</v>
      </c>
      <c r="AU393" s="224" t="s">
        <v>80</v>
      </c>
      <c r="AV393" s="12" t="s">
        <v>82</v>
      </c>
      <c r="AW393" s="12" t="s">
        <v>36</v>
      </c>
      <c r="AX393" s="12" t="s">
        <v>72</v>
      </c>
      <c r="AY393" s="224" t="s">
        <v>129</v>
      </c>
    </row>
    <row r="394" spans="2:65" s="13" customFormat="1" ht="13.5">
      <c r="B394" s="225"/>
      <c r="C394" s="226"/>
      <c r="D394" s="205" t="s">
        <v>138</v>
      </c>
      <c r="E394" s="227" t="s">
        <v>21</v>
      </c>
      <c r="F394" s="228" t="s">
        <v>155</v>
      </c>
      <c r="G394" s="226"/>
      <c r="H394" s="229">
        <v>300</v>
      </c>
      <c r="I394" s="230"/>
      <c r="J394" s="226"/>
      <c r="K394" s="226"/>
      <c r="L394" s="231"/>
      <c r="M394" s="232"/>
      <c r="N394" s="233"/>
      <c r="O394" s="233"/>
      <c r="P394" s="233"/>
      <c r="Q394" s="233"/>
      <c r="R394" s="233"/>
      <c r="S394" s="233"/>
      <c r="T394" s="234"/>
      <c r="AT394" s="235" t="s">
        <v>138</v>
      </c>
      <c r="AU394" s="235" t="s">
        <v>80</v>
      </c>
      <c r="AV394" s="13" t="s">
        <v>136</v>
      </c>
      <c r="AW394" s="13" t="s">
        <v>36</v>
      </c>
      <c r="AX394" s="13" t="s">
        <v>80</v>
      </c>
      <c r="AY394" s="235" t="s">
        <v>129</v>
      </c>
    </row>
    <row r="395" spans="2:65" s="1" customFormat="1" ht="16.5" customHeight="1">
      <c r="B395" s="40"/>
      <c r="C395" s="191" t="s">
        <v>565</v>
      </c>
      <c r="D395" s="191" t="s">
        <v>131</v>
      </c>
      <c r="E395" s="192" t="s">
        <v>637</v>
      </c>
      <c r="F395" s="193" t="s">
        <v>638</v>
      </c>
      <c r="G395" s="194" t="s">
        <v>199</v>
      </c>
      <c r="H395" s="195">
        <v>10</v>
      </c>
      <c r="I395" s="196"/>
      <c r="J395" s="197">
        <f>ROUND(I395*H395,2)</f>
        <v>0</v>
      </c>
      <c r="K395" s="193" t="s">
        <v>135</v>
      </c>
      <c r="L395" s="60"/>
      <c r="M395" s="198" t="s">
        <v>21</v>
      </c>
      <c r="N395" s="199" t="s">
        <v>43</v>
      </c>
      <c r="O395" s="41"/>
      <c r="P395" s="200">
        <f>O395*H395</f>
        <v>0</v>
      </c>
      <c r="Q395" s="200">
        <v>0</v>
      </c>
      <c r="R395" s="200">
        <f>Q395*H395</f>
        <v>0</v>
      </c>
      <c r="S395" s="200">
        <v>0</v>
      </c>
      <c r="T395" s="201">
        <f>S395*H395</f>
        <v>0</v>
      </c>
      <c r="AR395" s="23" t="s">
        <v>136</v>
      </c>
      <c r="AT395" s="23" t="s">
        <v>131</v>
      </c>
      <c r="AU395" s="23" t="s">
        <v>80</v>
      </c>
      <c r="AY395" s="23" t="s">
        <v>129</v>
      </c>
      <c r="BE395" s="202">
        <f>IF(N395="základní",J395,0)</f>
        <v>0</v>
      </c>
      <c r="BF395" s="202">
        <f>IF(N395="snížená",J395,0)</f>
        <v>0</v>
      </c>
      <c r="BG395" s="202">
        <f>IF(N395="zákl. přenesená",J395,0)</f>
        <v>0</v>
      </c>
      <c r="BH395" s="202">
        <f>IF(N395="sníž. přenesená",J395,0)</f>
        <v>0</v>
      </c>
      <c r="BI395" s="202">
        <f>IF(N395="nulová",J395,0)</f>
        <v>0</v>
      </c>
      <c r="BJ395" s="23" t="s">
        <v>80</v>
      </c>
      <c r="BK395" s="202">
        <f>ROUND(I395*H395,2)</f>
        <v>0</v>
      </c>
      <c r="BL395" s="23" t="s">
        <v>136</v>
      </c>
      <c r="BM395" s="23" t="s">
        <v>882</v>
      </c>
    </row>
    <row r="396" spans="2:65" s="12" customFormat="1" ht="13.5">
      <c r="B396" s="214"/>
      <c r="C396" s="215"/>
      <c r="D396" s="205" t="s">
        <v>138</v>
      </c>
      <c r="E396" s="216" t="s">
        <v>21</v>
      </c>
      <c r="F396" s="217" t="s">
        <v>187</v>
      </c>
      <c r="G396" s="215"/>
      <c r="H396" s="218">
        <v>10</v>
      </c>
      <c r="I396" s="219"/>
      <c r="J396" s="215"/>
      <c r="K396" s="215"/>
      <c r="L396" s="220"/>
      <c r="M396" s="221"/>
      <c r="N396" s="222"/>
      <c r="O396" s="222"/>
      <c r="P396" s="222"/>
      <c r="Q396" s="222"/>
      <c r="R396" s="222"/>
      <c r="S396" s="222"/>
      <c r="T396" s="223"/>
      <c r="AT396" s="224" t="s">
        <v>138</v>
      </c>
      <c r="AU396" s="224" t="s">
        <v>80</v>
      </c>
      <c r="AV396" s="12" t="s">
        <v>82</v>
      </c>
      <c r="AW396" s="12" t="s">
        <v>36</v>
      </c>
      <c r="AX396" s="12" t="s">
        <v>80</v>
      </c>
      <c r="AY396" s="224" t="s">
        <v>129</v>
      </c>
    </row>
    <row r="397" spans="2:65" s="1" customFormat="1" ht="16.5" customHeight="1">
      <c r="B397" s="40"/>
      <c r="C397" s="191" t="s">
        <v>569</v>
      </c>
      <c r="D397" s="191" t="s">
        <v>131</v>
      </c>
      <c r="E397" s="192" t="s">
        <v>641</v>
      </c>
      <c r="F397" s="193" t="s">
        <v>642</v>
      </c>
      <c r="G397" s="194" t="s">
        <v>199</v>
      </c>
      <c r="H397" s="195">
        <v>9</v>
      </c>
      <c r="I397" s="196"/>
      <c r="J397" s="197">
        <f>ROUND(I397*H397,2)</f>
        <v>0</v>
      </c>
      <c r="K397" s="193" t="s">
        <v>135</v>
      </c>
      <c r="L397" s="60"/>
      <c r="M397" s="198" t="s">
        <v>21</v>
      </c>
      <c r="N397" s="199" t="s">
        <v>43</v>
      </c>
      <c r="O397" s="41"/>
      <c r="P397" s="200">
        <f>O397*H397</f>
        <v>0</v>
      </c>
      <c r="Q397" s="200">
        <v>0</v>
      </c>
      <c r="R397" s="200">
        <f>Q397*H397</f>
        <v>0</v>
      </c>
      <c r="S397" s="200">
        <v>0</v>
      </c>
      <c r="T397" s="201">
        <f>S397*H397</f>
        <v>0</v>
      </c>
      <c r="AR397" s="23" t="s">
        <v>136</v>
      </c>
      <c r="AT397" s="23" t="s">
        <v>131</v>
      </c>
      <c r="AU397" s="23" t="s">
        <v>80</v>
      </c>
      <c r="AY397" s="23" t="s">
        <v>129</v>
      </c>
      <c r="BE397" s="202">
        <f>IF(N397="základní",J397,0)</f>
        <v>0</v>
      </c>
      <c r="BF397" s="202">
        <f>IF(N397="snížená",J397,0)</f>
        <v>0</v>
      </c>
      <c r="BG397" s="202">
        <f>IF(N397="zákl. přenesená",J397,0)</f>
        <v>0</v>
      </c>
      <c r="BH397" s="202">
        <f>IF(N397="sníž. přenesená",J397,0)</f>
        <v>0</v>
      </c>
      <c r="BI397" s="202">
        <f>IF(N397="nulová",J397,0)</f>
        <v>0</v>
      </c>
      <c r="BJ397" s="23" t="s">
        <v>80</v>
      </c>
      <c r="BK397" s="202">
        <f>ROUND(I397*H397,2)</f>
        <v>0</v>
      </c>
      <c r="BL397" s="23" t="s">
        <v>136</v>
      </c>
      <c r="BM397" s="23" t="s">
        <v>883</v>
      </c>
    </row>
    <row r="398" spans="2:65" s="12" customFormat="1" ht="13.5">
      <c r="B398" s="214"/>
      <c r="C398" s="215"/>
      <c r="D398" s="205" t="s">
        <v>138</v>
      </c>
      <c r="E398" s="216" t="s">
        <v>21</v>
      </c>
      <c r="F398" s="217" t="s">
        <v>182</v>
      </c>
      <c r="G398" s="215"/>
      <c r="H398" s="218">
        <v>9</v>
      </c>
      <c r="I398" s="219"/>
      <c r="J398" s="215"/>
      <c r="K398" s="215"/>
      <c r="L398" s="220"/>
      <c r="M398" s="221"/>
      <c r="N398" s="222"/>
      <c r="O398" s="222"/>
      <c r="P398" s="222"/>
      <c r="Q398" s="222"/>
      <c r="R398" s="222"/>
      <c r="S398" s="222"/>
      <c r="T398" s="223"/>
      <c r="AT398" s="224" t="s">
        <v>138</v>
      </c>
      <c r="AU398" s="224" t="s">
        <v>80</v>
      </c>
      <c r="AV398" s="12" t="s">
        <v>82</v>
      </c>
      <c r="AW398" s="12" t="s">
        <v>36</v>
      </c>
      <c r="AX398" s="12" t="s">
        <v>80</v>
      </c>
      <c r="AY398" s="224" t="s">
        <v>129</v>
      </c>
    </row>
    <row r="399" spans="2:65" s="1" customFormat="1" ht="25.5" customHeight="1">
      <c r="B399" s="40"/>
      <c r="C399" s="191" t="s">
        <v>574</v>
      </c>
      <c r="D399" s="191" t="s">
        <v>131</v>
      </c>
      <c r="E399" s="192" t="s">
        <v>645</v>
      </c>
      <c r="F399" s="193" t="s">
        <v>646</v>
      </c>
      <c r="G399" s="194" t="s">
        <v>134</v>
      </c>
      <c r="H399" s="195">
        <v>2</v>
      </c>
      <c r="I399" s="196"/>
      <c r="J399" s="197">
        <f>ROUND(I399*H399,2)</f>
        <v>0</v>
      </c>
      <c r="K399" s="193" t="s">
        <v>135</v>
      </c>
      <c r="L399" s="60"/>
      <c r="M399" s="198" t="s">
        <v>21</v>
      </c>
      <c r="N399" s="199" t="s">
        <v>43</v>
      </c>
      <c r="O399" s="41"/>
      <c r="P399" s="200">
        <f>O399*H399</f>
        <v>0</v>
      </c>
      <c r="Q399" s="200">
        <v>0</v>
      </c>
      <c r="R399" s="200">
        <f>Q399*H399</f>
        <v>0</v>
      </c>
      <c r="S399" s="200">
        <v>0</v>
      </c>
      <c r="T399" s="201">
        <f>S399*H399</f>
        <v>0</v>
      </c>
      <c r="AR399" s="23" t="s">
        <v>136</v>
      </c>
      <c r="AT399" s="23" t="s">
        <v>131</v>
      </c>
      <c r="AU399" s="23" t="s">
        <v>80</v>
      </c>
      <c r="AY399" s="23" t="s">
        <v>129</v>
      </c>
      <c r="BE399" s="202">
        <f>IF(N399="základní",J399,0)</f>
        <v>0</v>
      </c>
      <c r="BF399" s="202">
        <f>IF(N399="snížená",J399,0)</f>
        <v>0</v>
      </c>
      <c r="BG399" s="202">
        <f>IF(N399="zákl. přenesená",J399,0)</f>
        <v>0</v>
      </c>
      <c r="BH399" s="202">
        <f>IF(N399="sníž. přenesená",J399,0)</f>
        <v>0</v>
      </c>
      <c r="BI399" s="202">
        <f>IF(N399="nulová",J399,0)</f>
        <v>0</v>
      </c>
      <c r="BJ399" s="23" t="s">
        <v>80</v>
      </c>
      <c r="BK399" s="202">
        <f>ROUND(I399*H399,2)</f>
        <v>0</v>
      </c>
      <c r="BL399" s="23" t="s">
        <v>136</v>
      </c>
      <c r="BM399" s="23" t="s">
        <v>884</v>
      </c>
    </row>
    <row r="400" spans="2:65" s="12" customFormat="1" ht="13.5">
      <c r="B400" s="214"/>
      <c r="C400" s="215"/>
      <c r="D400" s="205" t="s">
        <v>138</v>
      </c>
      <c r="E400" s="216" t="s">
        <v>21</v>
      </c>
      <c r="F400" s="217" t="s">
        <v>82</v>
      </c>
      <c r="G400" s="215"/>
      <c r="H400" s="218">
        <v>2</v>
      </c>
      <c r="I400" s="219"/>
      <c r="J400" s="215"/>
      <c r="K400" s="215"/>
      <c r="L400" s="220"/>
      <c r="M400" s="221"/>
      <c r="N400" s="222"/>
      <c r="O400" s="222"/>
      <c r="P400" s="222"/>
      <c r="Q400" s="222"/>
      <c r="R400" s="222"/>
      <c r="S400" s="222"/>
      <c r="T400" s="223"/>
      <c r="AT400" s="224" t="s">
        <v>138</v>
      </c>
      <c r="AU400" s="224" t="s">
        <v>80</v>
      </c>
      <c r="AV400" s="12" t="s">
        <v>82</v>
      </c>
      <c r="AW400" s="12" t="s">
        <v>36</v>
      </c>
      <c r="AX400" s="12" t="s">
        <v>80</v>
      </c>
      <c r="AY400" s="224" t="s">
        <v>129</v>
      </c>
    </row>
    <row r="401" spans="2:65" s="1" customFormat="1" ht="25.5" customHeight="1">
      <c r="B401" s="40"/>
      <c r="C401" s="191" t="s">
        <v>578</v>
      </c>
      <c r="D401" s="191" t="s">
        <v>131</v>
      </c>
      <c r="E401" s="192" t="s">
        <v>650</v>
      </c>
      <c r="F401" s="193" t="s">
        <v>651</v>
      </c>
      <c r="G401" s="194" t="s">
        <v>134</v>
      </c>
      <c r="H401" s="195">
        <v>24</v>
      </c>
      <c r="I401" s="196"/>
      <c r="J401" s="197">
        <f>ROUND(I401*H401,2)</f>
        <v>0</v>
      </c>
      <c r="K401" s="193" t="s">
        <v>135</v>
      </c>
      <c r="L401" s="60"/>
      <c r="M401" s="198" t="s">
        <v>21</v>
      </c>
      <c r="N401" s="199" t="s">
        <v>43</v>
      </c>
      <c r="O401" s="41"/>
      <c r="P401" s="200">
        <f>O401*H401</f>
        <v>0</v>
      </c>
      <c r="Q401" s="200">
        <v>0</v>
      </c>
      <c r="R401" s="200">
        <f>Q401*H401</f>
        <v>0</v>
      </c>
      <c r="S401" s="200">
        <v>0</v>
      </c>
      <c r="T401" s="201">
        <f>S401*H401</f>
        <v>0</v>
      </c>
      <c r="AR401" s="23" t="s">
        <v>136</v>
      </c>
      <c r="AT401" s="23" t="s">
        <v>131</v>
      </c>
      <c r="AU401" s="23" t="s">
        <v>80</v>
      </c>
      <c r="AY401" s="23" t="s">
        <v>129</v>
      </c>
      <c r="BE401" s="202">
        <f>IF(N401="základní",J401,0)</f>
        <v>0</v>
      </c>
      <c r="BF401" s="202">
        <f>IF(N401="snížená",J401,0)</f>
        <v>0</v>
      </c>
      <c r="BG401" s="202">
        <f>IF(N401="zákl. přenesená",J401,0)</f>
        <v>0</v>
      </c>
      <c r="BH401" s="202">
        <f>IF(N401="sníž. přenesená",J401,0)</f>
        <v>0</v>
      </c>
      <c r="BI401" s="202">
        <f>IF(N401="nulová",J401,0)</f>
        <v>0</v>
      </c>
      <c r="BJ401" s="23" t="s">
        <v>80</v>
      </c>
      <c r="BK401" s="202">
        <f>ROUND(I401*H401,2)</f>
        <v>0</v>
      </c>
      <c r="BL401" s="23" t="s">
        <v>136</v>
      </c>
      <c r="BM401" s="23" t="s">
        <v>885</v>
      </c>
    </row>
    <row r="402" spans="2:65" s="12" customFormat="1" ht="13.5">
      <c r="B402" s="214"/>
      <c r="C402" s="215"/>
      <c r="D402" s="205" t="s">
        <v>138</v>
      </c>
      <c r="E402" s="216" t="s">
        <v>21</v>
      </c>
      <c r="F402" s="217" t="s">
        <v>274</v>
      </c>
      <c r="G402" s="215"/>
      <c r="H402" s="218">
        <v>24</v>
      </c>
      <c r="I402" s="219"/>
      <c r="J402" s="215"/>
      <c r="K402" s="215"/>
      <c r="L402" s="220"/>
      <c r="M402" s="221"/>
      <c r="N402" s="222"/>
      <c r="O402" s="222"/>
      <c r="P402" s="222"/>
      <c r="Q402" s="222"/>
      <c r="R402" s="222"/>
      <c r="S402" s="222"/>
      <c r="T402" s="223"/>
      <c r="AT402" s="224" t="s">
        <v>138</v>
      </c>
      <c r="AU402" s="224" t="s">
        <v>80</v>
      </c>
      <c r="AV402" s="12" t="s">
        <v>82</v>
      </c>
      <c r="AW402" s="12" t="s">
        <v>36</v>
      </c>
      <c r="AX402" s="12" t="s">
        <v>80</v>
      </c>
      <c r="AY402" s="224" t="s">
        <v>129</v>
      </c>
    </row>
    <row r="403" spans="2:65" s="1" customFormat="1" ht="25.5" customHeight="1">
      <c r="B403" s="40"/>
      <c r="C403" s="191" t="s">
        <v>589</v>
      </c>
      <c r="D403" s="191" t="s">
        <v>131</v>
      </c>
      <c r="E403" s="192" t="s">
        <v>654</v>
      </c>
      <c r="F403" s="193" t="s">
        <v>655</v>
      </c>
      <c r="G403" s="194" t="s">
        <v>134</v>
      </c>
      <c r="H403" s="195">
        <v>10</v>
      </c>
      <c r="I403" s="196"/>
      <c r="J403" s="197">
        <f>ROUND(I403*H403,2)</f>
        <v>0</v>
      </c>
      <c r="K403" s="193" t="s">
        <v>135</v>
      </c>
      <c r="L403" s="60"/>
      <c r="M403" s="198" t="s">
        <v>21</v>
      </c>
      <c r="N403" s="199" t="s">
        <v>43</v>
      </c>
      <c r="O403" s="41"/>
      <c r="P403" s="200">
        <f>O403*H403</f>
        <v>0</v>
      </c>
      <c r="Q403" s="200">
        <v>0</v>
      </c>
      <c r="R403" s="200">
        <f>Q403*H403</f>
        <v>0</v>
      </c>
      <c r="S403" s="200">
        <v>0</v>
      </c>
      <c r="T403" s="201">
        <f>S403*H403</f>
        <v>0</v>
      </c>
      <c r="AR403" s="23" t="s">
        <v>136</v>
      </c>
      <c r="AT403" s="23" t="s">
        <v>131</v>
      </c>
      <c r="AU403" s="23" t="s">
        <v>80</v>
      </c>
      <c r="AY403" s="23" t="s">
        <v>129</v>
      </c>
      <c r="BE403" s="202">
        <f>IF(N403="základní",J403,0)</f>
        <v>0</v>
      </c>
      <c r="BF403" s="202">
        <f>IF(N403="snížená",J403,0)</f>
        <v>0</v>
      </c>
      <c r="BG403" s="202">
        <f>IF(N403="zákl. přenesená",J403,0)</f>
        <v>0</v>
      </c>
      <c r="BH403" s="202">
        <f>IF(N403="sníž. přenesená",J403,0)</f>
        <v>0</v>
      </c>
      <c r="BI403" s="202">
        <f>IF(N403="nulová",J403,0)</f>
        <v>0</v>
      </c>
      <c r="BJ403" s="23" t="s">
        <v>80</v>
      </c>
      <c r="BK403" s="202">
        <f>ROUND(I403*H403,2)</f>
        <v>0</v>
      </c>
      <c r="BL403" s="23" t="s">
        <v>136</v>
      </c>
      <c r="BM403" s="23" t="s">
        <v>886</v>
      </c>
    </row>
    <row r="404" spans="2:65" s="12" customFormat="1" ht="13.5">
      <c r="B404" s="214"/>
      <c r="C404" s="215"/>
      <c r="D404" s="205" t="s">
        <v>138</v>
      </c>
      <c r="E404" s="216" t="s">
        <v>21</v>
      </c>
      <c r="F404" s="217" t="s">
        <v>187</v>
      </c>
      <c r="G404" s="215"/>
      <c r="H404" s="218">
        <v>10</v>
      </c>
      <c r="I404" s="219"/>
      <c r="J404" s="215"/>
      <c r="K404" s="215"/>
      <c r="L404" s="220"/>
      <c r="M404" s="221"/>
      <c r="N404" s="222"/>
      <c r="O404" s="222"/>
      <c r="P404" s="222"/>
      <c r="Q404" s="222"/>
      <c r="R404" s="222"/>
      <c r="S404" s="222"/>
      <c r="T404" s="223"/>
      <c r="AT404" s="224" t="s">
        <v>138</v>
      </c>
      <c r="AU404" s="224" t="s">
        <v>80</v>
      </c>
      <c r="AV404" s="12" t="s">
        <v>82</v>
      </c>
      <c r="AW404" s="12" t="s">
        <v>36</v>
      </c>
      <c r="AX404" s="12" t="s">
        <v>80</v>
      </c>
      <c r="AY404" s="224" t="s">
        <v>129</v>
      </c>
    </row>
    <row r="405" spans="2:65" s="10" customFormat="1" ht="37.35" customHeight="1">
      <c r="B405" s="175"/>
      <c r="C405" s="176"/>
      <c r="D405" s="177" t="s">
        <v>71</v>
      </c>
      <c r="E405" s="178" t="s">
        <v>657</v>
      </c>
      <c r="F405" s="178" t="s">
        <v>658</v>
      </c>
      <c r="G405" s="176"/>
      <c r="H405" s="176"/>
      <c r="I405" s="179"/>
      <c r="J405" s="180">
        <f>BK405</f>
        <v>0</v>
      </c>
      <c r="K405" s="176"/>
      <c r="L405" s="181"/>
      <c r="M405" s="182"/>
      <c r="N405" s="183"/>
      <c r="O405" s="183"/>
      <c r="P405" s="184">
        <f>SUM(P406:P431)</f>
        <v>0</v>
      </c>
      <c r="Q405" s="183"/>
      <c r="R405" s="184">
        <f>SUM(R406:R431)</f>
        <v>0</v>
      </c>
      <c r="S405" s="183"/>
      <c r="T405" s="185">
        <f>SUM(T406:T431)</f>
        <v>0</v>
      </c>
      <c r="AR405" s="186" t="s">
        <v>80</v>
      </c>
      <c r="AT405" s="187" t="s">
        <v>71</v>
      </c>
      <c r="AU405" s="187" t="s">
        <v>72</v>
      </c>
      <c r="AY405" s="186" t="s">
        <v>129</v>
      </c>
      <c r="BK405" s="188">
        <f>SUM(BK406:BK431)</f>
        <v>0</v>
      </c>
    </row>
    <row r="406" spans="2:65" s="1" customFormat="1" ht="16.5" customHeight="1">
      <c r="B406" s="40"/>
      <c r="C406" s="191" t="s">
        <v>596</v>
      </c>
      <c r="D406" s="191" t="s">
        <v>131</v>
      </c>
      <c r="E406" s="192" t="s">
        <v>660</v>
      </c>
      <c r="F406" s="193" t="s">
        <v>661</v>
      </c>
      <c r="G406" s="194" t="s">
        <v>259</v>
      </c>
      <c r="H406" s="195">
        <v>182.63900000000001</v>
      </c>
      <c r="I406" s="196"/>
      <c r="J406" s="197">
        <f>ROUND(I406*H406,2)</f>
        <v>0</v>
      </c>
      <c r="K406" s="193" t="s">
        <v>135</v>
      </c>
      <c r="L406" s="60"/>
      <c r="M406" s="198" t="s">
        <v>21</v>
      </c>
      <c r="N406" s="199" t="s">
        <v>43</v>
      </c>
      <c r="O406" s="41"/>
      <c r="P406" s="200">
        <f>O406*H406</f>
        <v>0</v>
      </c>
      <c r="Q406" s="200">
        <v>0</v>
      </c>
      <c r="R406" s="200">
        <f>Q406*H406</f>
        <v>0</v>
      </c>
      <c r="S406" s="200">
        <v>0</v>
      </c>
      <c r="T406" s="201">
        <f>S406*H406</f>
        <v>0</v>
      </c>
      <c r="AR406" s="23" t="s">
        <v>136</v>
      </c>
      <c r="AT406" s="23" t="s">
        <v>131</v>
      </c>
      <c r="AU406" s="23" t="s">
        <v>80</v>
      </c>
      <c r="AY406" s="23" t="s">
        <v>129</v>
      </c>
      <c r="BE406" s="202">
        <f>IF(N406="základní",J406,0)</f>
        <v>0</v>
      </c>
      <c r="BF406" s="202">
        <f>IF(N406="snížená",J406,0)</f>
        <v>0</v>
      </c>
      <c r="BG406" s="202">
        <f>IF(N406="zákl. přenesená",J406,0)</f>
        <v>0</v>
      </c>
      <c r="BH406" s="202">
        <f>IF(N406="sníž. přenesená",J406,0)</f>
        <v>0</v>
      </c>
      <c r="BI406" s="202">
        <f>IF(N406="nulová",J406,0)</f>
        <v>0</v>
      </c>
      <c r="BJ406" s="23" t="s">
        <v>80</v>
      </c>
      <c r="BK406" s="202">
        <f>ROUND(I406*H406,2)</f>
        <v>0</v>
      </c>
      <c r="BL406" s="23" t="s">
        <v>136</v>
      </c>
      <c r="BM406" s="23" t="s">
        <v>887</v>
      </c>
    </row>
    <row r="407" spans="2:65" s="11" customFormat="1" ht="13.5">
      <c r="B407" s="203"/>
      <c r="C407" s="204"/>
      <c r="D407" s="205" t="s">
        <v>138</v>
      </c>
      <c r="E407" s="206" t="s">
        <v>21</v>
      </c>
      <c r="F407" s="207" t="s">
        <v>663</v>
      </c>
      <c r="G407" s="204"/>
      <c r="H407" s="206" t="s">
        <v>21</v>
      </c>
      <c r="I407" s="208"/>
      <c r="J407" s="204"/>
      <c r="K407" s="204"/>
      <c r="L407" s="209"/>
      <c r="M407" s="210"/>
      <c r="N407" s="211"/>
      <c r="O407" s="211"/>
      <c r="P407" s="211"/>
      <c r="Q407" s="211"/>
      <c r="R407" s="211"/>
      <c r="S407" s="211"/>
      <c r="T407" s="212"/>
      <c r="AT407" s="213" t="s">
        <v>138</v>
      </c>
      <c r="AU407" s="213" t="s">
        <v>80</v>
      </c>
      <c r="AV407" s="11" t="s">
        <v>80</v>
      </c>
      <c r="AW407" s="11" t="s">
        <v>36</v>
      </c>
      <c r="AX407" s="11" t="s">
        <v>72</v>
      </c>
      <c r="AY407" s="213" t="s">
        <v>129</v>
      </c>
    </row>
    <row r="408" spans="2:65" s="12" customFormat="1" ht="13.5">
      <c r="B408" s="214"/>
      <c r="C408" s="215"/>
      <c r="D408" s="205" t="s">
        <v>138</v>
      </c>
      <c r="E408" s="216" t="s">
        <v>21</v>
      </c>
      <c r="F408" s="217" t="s">
        <v>888</v>
      </c>
      <c r="G408" s="215"/>
      <c r="H408" s="218">
        <v>27.625</v>
      </c>
      <c r="I408" s="219"/>
      <c r="J408" s="215"/>
      <c r="K408" s="215"/>
      <c r="L408" s="220"/>
      <c r="M408" s="221"/>
      <c r="N408" s="222"/>
      <c r="O408" s="222"/>
      <c r="P408" s="222"/>
      <c r="Q408" s="222"/>
      <c r="R408" s="222"/>
      <c r="S408" s="222"/>
      <c r="T408" s="223"/>
      <c r="AT408" s="224" t="s">
        <v>138</v>
      </c>
      <c r="AU408" s="224" t="s">
        <v>80</v>
      </c>
      <c r="AV408" s="12" t="s">
        <v>82</v>
      </c>
      <c r="AW408" s="12" t="s">
        <v>36</v>
      </c>
      <c r="AX408" s="12" t="s">
        <v>72</v>
      </c>
      <c r="AY408" s="224" t="s">
        <v>129</v>
      </c>
    </row>
    <row r="409" spans="2:65" s="11" customFormat="1" ht="13.5">
      <c r="B409" s="203"/>
      <c r="C409" s="204"/>
      <c r="D409" s="205" t="s">
        <v>138</v>
      </c>
      <c r="E409" s="206" t="s">
        <v>21</v>
      </c>
      <c r="F409" s="207" t="s">
        <v>665</v>
      </c>
      <c r="G409" s="204"/>
      <c r="H409" s="206" t="s">
        <v>21</v>
      </c>
      <c r="I409" s="208"/>
      <c r="J409" s="204"/>
      <c r="K409" s="204"/>
      <c r="L409" s="209"/>
      <c r="M409" s="210"/>
      <c r="N409" s="211"/>
      <c r="O409" s="211"/>
      <c r="P409" s="211"/>
      <c r="Q409" s="211"/>
      <c r="R409" s="211"/>
      <c r="S409" s="211"/>
      <c r="T409" s="212"/>
      <c r="AT409" s="213" t="s">
        <v>138</v>
      </c>
      <c r="AU409" s="213" t="s">
        <v>80</v>
      </c>
      <c r="AV409" s="11" t="s">
        <v>80</v>
      </c>
      <c r="AW409" s="11" t="s">
        <v>36</v>
      </c>
      <c r="AX409" s="11" t="s">
        <v>72</v>
      </c>
      <c r="AY409" s="213" t="s">
        <v>129</v>
      </c>
    </row>
    <row r="410" spans="2:65" s="12" customFormat="1" ht="13.5">
      <c r="B410" s="214"/>
      <c r="C410" s="215"/>
      <c r="D410" s="205" t="s">
        <v>138</v>
      </c>
      <c r="E410" s="216" t="s">
        <v>21</v>
      </c>
      <c r="F410" s="217" t="s">
        <v>889</v>
      </c>
      <c r="G410" s="215"/>
      <c r="H410" s="218">
        <v>2.56</v>
      </c>
      <c r="I410" s="219"/>
      <c r="J410" s="215"/>
      <c r="K410" s="215"/>
      <c r="L410" s="220"/>
      <c r="M410" s="221"/>
      <c r="N410" s="222"/>
      <c r="O410" s="222"/>
      <c r="P410" s="222"/>
      <c r="Q410" s="222"/>
      <c r="R410" s="222"/>
      <c r="S410" s="222"/>
      <c r="T410" s="223"/>
      <c r="AT410" s="224" t="s">
        <v>138</v>
      </c>
      <c r="AU410" s="224" t="s">
        <v>80</v>
      </c>
      <c r="AV410" s="12" t="s">
        <v>82</v>
      </c>
      <c r="AW410" s="12" t="s">
        <v>36</v>
      </c>
      <c r="AX410" s="12" t="s">
        <v>72</v>
      </c>
      <c r="AY410" s="224" t="s">
        <v>129</v>
      </c>
    </row>
    <row r="411" spans="2:65" s="11" customFormat="1" ht="13.5">
      <c r="B411" s="203"/>
      <c r="C411" s="204"/>
      <c r="D411" s="205" t="s">
        <v>138</v>
      </c>
      <c r="E411" s="206" t="s">
        <v>21</v>
      </c>
      <c r="F411" s="207" t="s">
        <v>666</v>
      </c>
      <c r="G411" s="204"/>
      <c r="H411" s="206" t="s">
        <v>21</v>
      </c>
      <c r="I411" s="208"/>
      <c r="J411" s="204"/>
      <c r="K411" s="204"/>
      <c r="L411" s="209"/>
      <c r="M411" s="210"/>
      <c r="N411" s="211"/>
      <c r="O411" s="211"/>
      <c r="P411" s="211"/>
      <c r="Q411" s="211"/>
      <c r="R411" s="211"/>
      <c r="S411" s="211"/>
      <c r="T411" s="212"/>
      <c r="AT411" s="213" t="s">
        <v>138</v>
      </c>
      <c r="AU411" s="213" t="s">
        <v>80</v>
      </c>
      <c r="AV411" s="11" t="s">
        <v>80</v>
      </c>
      <c r="AW411" s="11" t="s">
        <v>36</v>
      </c>
      <c r="AX411" s="11" t="s">
        <v>72</v>
      </c>
      <c r="AY411" s="213" t="s">
        <v>129</v>
      </c>
    </row>
    <row r="412" spans="2:65" s="12" customFormat="1" ht="13.5">
      <c r="B412" s="214"/>
      <c r="C412" s="215"/>
      <c r="D412" s="205" t="s">
        <v>138</v>
      </c>
      <c r="E412" s="216" t="s">
        <v>21</v>
      </c>
      <c r="F412" s="217" t="s">
        <v>890</v>
      </c>
      <c r="G412" s="215"/>
      <c r="H412" s="218">
        <v>84.84</v>
      </c>
      <c r="I412" s="219"/>
      <c r="J412" s="215"/>
      <c r="K412" s="215"/>
      <c r="L412" s="220"/>
      <c r="M412" s="221"/>
      <c r="N412" s="222"/>
      <c r="O412" s="222"/>
      <c r="P412" s="222"/>
      <c r="Q412" s="222"/>
      <c r="R412" s="222"/>
      <c r="S412" s="222"/>
      <c r="T412" s="223"/>
      <c r="AT412" s="224" t="s">
        <v>138</v>
      </c>
      <c r="AU412" s="224" t="s">
        <v>80</v>
      </c>
      <c r="AV412" s="12" t="s">
        <v>82</v>
      </c>
      <c r="AW412" s="12" t="s">
        <v>36</v>
      </c>
      <c r="AX412" s="12" t="s">
        <v>72</v>
      </c>
      <c r="AY412" s="224" t="s">
        <v>129</v>
      </c>
    </row>
    <row r="413" spans="2:65" s="11" customFormat="1" ht="13.5">
      <c r="B413" s="203"/>
      <c r="C413" s="204"/>
      <c r="D413" s="205" t="s">
        <v>138</v>
      </c>
      <c r="E413" s="206" t="s">
        <v>21</v>
      </c>
      <c r="F413" s="207" t="s">
        <v>668</v>
      </c>
      <c r="G413" s="204"/>
      <c r="H413" s="206" t="s">
        <v>21</v>
      </c>
      <c r="I413" s="208"/>
      <c r="J413" s="204"/>
      <c r="K413" s="204"/>
      <c r="L413" s="209"/>
      <c r="M413" s="210"/>
      <c r="N413" s="211"/>
      <c r="O413" s="211"/>
      <c r="P413" s="211"/>
      <c r="Q413" s="211"/>
      <c r="R413" s="211"/>
      <c r="S413" s="211"/>
      <c r="T413" s="212"/>
      <c r="AT413" s="213" t="s">
        <v>138</v>
      </c>
      <c r="AU413" s="213" t="s">
        <v>80</v>
      </c>
      <c r="AV413" s="11" t="s">
        <v>80</v>
      </c>
      <c r="AW413" s="11" t="s">
        <v>36</v>
      </c>
      <c r="AX413" s="11" t="s">
        <v>72</v>
      </c>
      <c r="AY413" s="213" t="s">
        <v>129</v>
      </c>
    </row>
    <row r="414" spans="2:65" s="12" customFormat="1" ht="13.5">
      <c r="B414" s="214"/>
      <c r="C414" s="215"/>
      <c r="D414" s="205" t="s">
        <v>138</v>
      </c>
      <c r="E414" s="216" t="s">
        <v>21</v>
      </c>
      <c r="F414" s="217" t="s">
        <v>891</v>
      </c>
      <c r="G414" s="215"/>
      <c r="H414" s="218">
        <v>67.614000000000004</v>
      </c>
      <c r="I414" s="219"/>
      <c r="J414" s="215"/>
      <c r="K414" s="215"/>
      <c r="L414" s="220"/>
      <c r="M414" s="221"/>
      <c r="N414" s="222"/>
      <c r="O414" s="222"/>
      <c r="P414" s="222"/>
      <c r="Q414" s="222"/>
      <c r="R414" s="222"/>
      <c r="S414" s="222"/>
      <c r="T414" s="223"/>
      <c r="AT414" s="224" t="s">
        <v>138</v>
      </c>
      <c r="AU414" s="224" t="s">
        <v>80</v>
      </c>
      <c r="AV414" s="12" t="s">
        <v>82</v>
      </c>
      <c r="AW414" s="12" t="s">
        <v>36</v>
      </c>
      <c r="AX414" s="12" t="s">
        <v>72</v>
      </c>
      <c r="AY414" s="224" t="s">
        <v>129</v>
      </c>
    </row>
    <row r="415" spans="2:65" s="13" customFormat="1" ht="13.5">
      <c r="B415" s="225"/>
      <c r="C415" s="226"/>
      <c r="D415" s="205" t="s">
        <v>138</v>
      </c>
      <c r="E415" s="227" t="s">
        <v>21</v>
      </c>
      <c r="F415" s="228" t="s">
        <v>155</v>
      </c>
      <c r="G415" s="226"/>
      <c r="H415" s="229">
        <v>182.63900000000001</v>
      </c>
      <c r="I415" s="230"/>
      <c r="J415" s="226"/>
      <c r="K415" s="226"/>
      <c r="L415" s="231"/>
      <c r="M415" s="232"/>
      <c r="N415" s="233"/>
      <c r="O415" s="233"/>
      <c r="P415" s="233"/>
      <c r="Q415" s="233"/>
      <c r="R415" s="233"/>
      <c r="S415" s="233"/>
      <c r="T415" s="234"/>
      <c r="AT415" s="235" t="s">
        <v>138</v>
      </c>
      <c r="AU415" s="235" t="s">
        <v>80</v>
      </c>
      <c r="AV415" s="13" t="s">
        <v>136</v>
      </c>
      <c r="AW415" s="13" t="s">
        <v>36</v>
      </c>
      <c r="AX415" s="13" t="s">
        <v>80</v>
      </c>
      <c r="AY415" s="235" t="s">
        <v>129</v>
      </c>
    </row>
    <row r="416" spans="2:65" s="1" customFormat="1" ht="16.5" customHeight="1">
      <c r="B416" s="40"/>
      <c r="C416" s="191" t="s">
        <v>601</v>
      </c>
      <c r="D416" s="191" t="s">
        <v>131</v>
      </c>
      <c r="E416" s="192" t="s">
        <v>671</v>
      </c>
      <c r="F416" s="193" t="s">
        <v>672</v>
      </c>
      <c r="G416" s="194" t="s">
        <v>259</v>
      </c>
      <c r="H416" s="195">
        <v>3470.1410000000001</v>
      </c>
      <c r="I416" s="196"/>
      <c r="J416" s="197">
        <f>ROUND(I416*H416,2)</f>
        <v>0</v>
      </c>
      <c r="K416" s="193" t="s">
        <v>135</v>
      </c>
      <c r="L416" s="60"/>
      <c r="M416" s="198" t="s">
        <v>21</v>
      </c>
      <c r="N416" s="199" t="s">
        <v>43</v>
      </c>
      <c r="O416" s="41"/>
      <c r="P416" s="200">
        <f>O416*H416</f>
        <v>0</v>
      </c>
      <c r="Q416" s="200">
        <v>0</v>
      </c>
      <c r="R416" s="200">
        <f>Q416*H416</f>
        <v>0</v>
      </c>
      <c r="S416" s="200">
        <v>0</v>
      </c>
      <c r="T416" s="201">
        <f>S416*H416</f>
        <v>0</v>
      </c>
      <c r="AR416" s="23" t="s">
        <v>136</v>
      </c>
      <c r="AT416" s="23" t="s">
        <v>131</v>
      </c>
      <c r="AU416" s="23" t="s">
        <v>80</v>
      </c>
      <c r="AY416" s="23" t="s">
        <v>129</v>
      </c>
      <c r="BE416" s="202">
        <f>IF(N416="základní",J416,0)</f>
        <v>0</v>
      </c>
      <c r="BF416" s="202">
        <f>IF(N416="snížená",J416,0)</f>
        <v>0</v>
      </c>
      <c r="BG416" s="202">
        <f>IF(N416="zákl. přenesená",J416,0)</f>
        <v>0</v>
      </c>
      <c r="BH416" s="202">
        <f>IF(N416="sníž. přenesená",J416,0)</f>
        <v>0</v>
      </c>
      <c r="BI416" s="202">
        <f>IF(N416="nulová",J416,0)</f>
        <v>0</v>
      </c>
      <c r="BJ416" s="23" t="s">
        <v>80</v>
      </c>
      <c r="BK416" s="202">
        <f>ROUND(I416*H416,2)</f>
        <v>0</v>
      </c>
      <c r="BL416" s="23" t="s">
        <v>136</v>
      </c>
      <c r="BM416" s="23" t="s">
        <v>892</v>
      </c>
    </row>
    <row r="417" spans="2:65" s="12" customFormat="1" ht="13.5">
      <c r="B417" s="214"/>
      <c r="C417" s="215"/>
      <c r="D417" s="205" t="s">
        <v>138</v>
      </c>
      <c r="E417" s="216" t="s">
        <v>21</v>
      </c>
      <c r="F417" s="217" t="s">
        <v>893</v>
      </c>
      <c r="G417" s="215"/>
      <c r="H417" s="218">
        <v>3470.1410000000001</v>
      </c>
      <c r="I417" s="219"/>
      <c r="J417" s="215"/>
      <c r="K417" s="215"/>
      <c r="L417" s="220"/>
      <c r="M417" s="221"/>
      <c r="N417" s="222"/>
      <c r="O417" s="222"/>
      <c r="P417" s="222"/>
      <c r="Q417" s="222"/>
      <c r="R417" s="222"/>
      <c r="S417" s="222"/>
      <c r="T417" s="223"/>
      <c r="AT417" s="224" t="s">
        <v>138</v>
      </c>
      <c r="AU417" s="224" t="s">
        <v>80</v>
      </c>
      <c r="AV417" s="12" t="s">
        <v>82</v>
      </c>
      <c r="AW417" s="12" t="s">
        <v>36</v>
      </c>
      <c r="AX417" s="12" t="s">
        <v>80</v>
      </c>
      <c r="AY417" s="224" t="s">
        <v>129</v>
      </c>
    </row>
    <row r="418" spans="2:65" s="1" customFormat="1" ht="16.5" customHeight="1">
      <c r="B418" s="40"/>
      <c r="C418" s="191" t="s">
        <v>606</v>
      </c>
      <c r="D418" s="191" t="s">
        <v>131</v>
      </c>
      <c r="E418" s="192" t="s">
        <v>676</v>
      </c>
      <c r="F418" s="193" t="s">
        <v>677</v>
      </c>
      <c r="G418" s="194" t="s">
        <v>259</v>
      </c>
      <c r="H418" s="195">
        <v>4.51</v>
      </c>
      <c r="I418" s="196"/>
      <c r="J418" s="197">
        <f>ROUND(I418*H418,2)</f>
        <v>0</v>
      </c>
      <c r="K418" s="193" t="s">
        <v>135</v>
      </c>
      <c r="L418" s="60"/>
      <c r="M418" s="198" t="s">
        <v>21</v>
      </c>
      <c r="N418" s="199" t="s">
        <v>43</v>
      </c>
      <c r="O418" s="41"/>
      <c r="P418" s="200">
        <f>O418*H418</f>
        <v>0</v>
      </c>
      <c r="Q418" s="200">
        <v>0</v>
      </c>
      <c r="R418" s="200">
        <f>Q418*H418</f>
        <v>0</v>
      </c>
      <c r="S418" s="200">
        <v>0</v>
      </c>
      <c r="T418" s="201">
        <f>S418*H418</f>
        <v>0</v>
      </c>
      <c r="AR418" s="23" t="s">
        <v>136</v>
      </c>
      <c r="AT418" s="23" t="s">
        <v>131</v>
      </c>
      <c r="AU418" s="23" t="s">
        <v>80</v>
      </c>
      <c r="AY418" s="23" t="s">
        <v>129</v>
      </c>
      <c r="BE418" s="202">
        <f>IF(N418="základní",J418,0)</f>
        <v>0</v>
      </c>
      <c r="BF418" s="202">
        <f>IF(N418="snížená",J418,0)</f>
        <v>0</v>
      </c>
      <c r="BG418" s="202">
        <f>IF(N418="zákl. přenesená",J418,0)</f>
        <v>0</v>
      </c>
      <c r="BH418" s="202">
        <f>IF(N418="sníž. přenesená",J418,0)</f>
        <v>0</v>
      </c>
      <c r="BI418" s="202">
        <f>IF(N418="nulová",J418,0)</f>
        <v>0</v>
      </c>
      <c r="BJ418" s="23" t="s">
        <v>80</v>
      </c>
      <c r="BK418" s="202">
        <f>ROUND(I418*H418,2)</f>
        <v>0</v>
      </c>
      <c r="BL418" s="23" t="s">
        <v>136</v>
      </c>
      <c r="BM418" s="23" t="s">
        <v>894</v>
      </c>
    </row>
    <row r="419" spans="2:65" s="12" customFormat="1" ht="13.5">
      <c r="B419" s="214"/>
      <c r="C419" s="215"/>
      <c r="D419" s="205" t="s">
        <v>138</v>
      </c>
      <c r="E419" s="216" t="s">
        <v>21</v>
      </c>
      <c r="F419" s="217" t="s">
        <v>895</v>
      </c>
      <c r="G419" s="215"/>
      <c r="H419" s="218">
        <v>4.51</v>
      </c>
      <c r="I419" s="219"/>
      <c r="J419" s="215"/>
      <c r="K419" s="215"/>
      <c r="L419" s="220"/>
      <c r="M419" s="221"/>
      <c r="N419" s="222"/>
      <c r="O419" s="222"/>
      <c r="P419" s="222"/>
      <c r="Q419" s="222"/>
      <c r="R419" s="222"/>
      <c r="S419" s="222"/>
      <c r="T419" s="223"/>
      <c r="AT419" s="224" t="s">
        <v>138</v>
      </c>
      <c r="AU419" s="224" t="s">
        <v>80</v>
      </c>
      <c r="AV419" s="12" t="s">
        <v>82</v>
      </c>
      <c r="AW419" s="12" t="s">
        <v>36</v>
      </c>
      <c r="AX419" s="12" t="s">
        <v>80</v>
      </c>
      <c r="AY419" s="224" t="s">
        <v>129</v>
      </c>
    </row>
    <row r="420" spans="2:65" s="1" customFormat="1" ht="16.5" customHeight="1">
      <c r="B420" s="40"/>
      <c r="C420" s="191" t="s">
        <v>612</v>
      </c>
      <c r="D420" s="191" t="s">
        <v>131</v>
      </c>
      <c r="E420" s="192" t="s">
        <v>681</v>
      </c>
      <c r="F420" s="193" t="s">
        <v>682</v>
      </c>
      <c r="G420" s="194" t="s">
        <v>259</v>
      </c>
      <c r="H420" s="195">
        <v>85.69</v>
      </c>
      <c r="I420" s="196"/>
      <c r="J420" s="197">
        <f>ROUND(I420*H420,2)</f>
        <v>0</v>
      </c>
      <c r="K420" s="193" t="s">
        <v>135</v>
      </c>
      <c r="L420" s="60"/>
      <c r="M420" s="198" t="s">
        <v>21</v>
      </c>
      <c r="N420" s="199" t="s">
        <v>43</v>
      </c>
      <c r="O420" s="41"/>
      <c r="P420" s="200">
        <f>O420*H420</f>
        <v>0</v>
      </c>
      <c r="Q420" s="200">
        <v>0</v>
      </c>
      <c r="R420" s="200">
        <f>Q420*H420</f>
        <v>0</v>
      </c>
      <c r="S420" s="200">
        <v>0</v>
      </c>
      <c r="T420" s="201">
        <f>S420*H420</f>
        <v>0</v>
      </c>
      <c r="AR420" s="23" t="s">
        <v>136</v>
      </c>
      <c r="AT420" s="23" t="s">
        <v>131</v>
      </c>
      <c r="AU420" s="23" t="s">
        <v>80</v>
      </c>
      <c r="AY420" s="23" t="s">
        <v>129</v>
      </c>
      <c r="BE420" s="202">
        <f>IF(N420="základní",J420,0)</f>
        <v>0</v>
      </c>
      <c r="BF420" s="202">
        <f>IF(N420="snížená",J420,0)</f>
        <v>0</v>
      </c>
      <c r="BG420" s="202">
        <f>IF(N420="zákl. přenesená",J420,0)</f>
        <v>0</v>
      </c>
      <c r="BH420" s="202">
        <f>IF(N420="sníž. přenesená",J420,0)</f>
        <v>0</v>
      </c>
      <c r="BI420" s="202">
        <f>IF(N420="nulová",J420,0)</f>
        <v>0</v>
      </c>
      <c r="BJ420" s="23" t="s">
        <v>80</v>
      </c>
      <c r="BK420" s="202">
        <f>ROUND(I420*H420,2)</f>
        <v>0</v>
      </c>
      <c r="BL420" s="23" t="s">
        <v>136</v>
      </c>
      <c r="BM420" s="23" t="s">
        <v>896</v>
      </c>
    </row>
    <row r="421" spans="2:65" s="12" customFormat="1" ht="13.5">
      <c r="B421" s="214"/>
      <c r="C421" s="215"/>
      <c r="D421" s="205" t="s">
        <v>138</v>
      </c>
      <c r="E421" s="216" t="s">
        <v>21</v>
      </c>
      <c r="F421" s="217" t="s">
        <v>897</v>
      </c>
      <c r="G421" s="215"/>
      <c r="H421" s="218">
        <v>85.69</v>
      </c>
      <c r="I421" s="219"/>
      <c r="J421" s="215"/>
      <c r="K421" s="215"/>
      <c r="L421" s="220"/>
      <c r="M421" s="221"/>
      <c r="N421" s="222"/>
      <c r="O421" s="222"/>
      <c r="P421" s="222"/>
      <c r="Q421" s="222"/>
      <c r="R421" s="222"/>
      <c r="S421" s="222"/>
      <c r="T421" s="223"/>
      <c r="AT421" s="224" t="s">
        <v>138</v>
      </c>
      <c r="AU421" s="224" t="s">
        <v>80</v>
      </c>
      <c r="AV421" s="12" t="s">
        <v>82</v>
      </c>
      <c r="AW421" s="12" t="s">
        <v>36</v>
      </c>
      <c r="AX421" s="12" t="s">
        <v>80</v>
      </c>
      <c r="AY421" s="224" t="s">
        <v>129</v>
      </c>
    </row>
    <row r="422" spans="2:65" s="1" customFormat="1" ht="16.5" customHeight="1">
      <c r="B422" s="40"/>
      <c r="C422" s="191" t="s">
        <v>619</v>
      </c>
      <c r="D422" s="191" t="s">
        <v>131</v>
      </c>
      <c r="E422" s="192" t="s">
        <v>686</v>
      </c>
      <c r="F422" s="193" t="s">
        <v>687</v>
      </c>
      <c r="G422" s="194" t="s">
        <v>259</v>
      </c>
      <c r="H422" s="195">
        <v>182.63900000000001</v>
      </c>
      <c r="I422" s="196"/>
      <c r="J422" s="197">
        <f>ROUND(I422*H422,2)</f>
        <v>0</v>
      </c>
      <c r="K422" s="193" t="s">
        <v>135</v>
      </c>
      <c r="L422" s="60"/>
      <c r="M422" s="198" t="s">
        <v>21</v>
      </c>
      <c r="N422" s="199" t="s">
        <v>43</v>
      </c>
      <c r="O422" s="41"/>
      <c r="P422" s="200">
        <f>O422*H422</f>
        <v>0</v>
      </c>
      <c r="Q422" s="200">
        <v>0</v>
      </c>
      <c r="R422" s="200">
        <f>Q422*H422</f>
        <v>0</v>
      </c>
      <c r="S422" s="200">
        <v>0</v>
      </c>
      <c r="T422" s="201">
        <f>S422*H422</f>
        <v>0</v>
      </c>
      <c r="AR422" s="23" t="s">
        <v>136</v>
      </c>
      <c r="AT422" s="23" t="s">
        <v>131</v>
      </c>
      <c r="AU422" s="23" t="s">
        <v>80</v>
      </c>
      <c r="AY422" s="23" t="s">
        <v>129</v>
      </c>
      <c r="BE422" s="202">
        <f>IF(N422="základní",J422,0)</f>
        <v>0</v>
      </c>
      <c r="BF422" s="202">
        <f>IF(N422="snížená",J422,0)</f>
        <v>0</v>
      </c>
      <c r="BG422" s="202">
        <f>IF(N422="zákl. přenesená",J422,0)</f>
        <v>0</v>
      </c>
      <c r="BH422" s="202">
        <f>IF(N422="sníž. přenesená",J422,0)</f>
        <v>0</v>
      </c>
      <c r="BI422" s="202">
        <f>IF(N422="nulová",J422,0)</f>
        <v>0</v>
      </c>
      <c r="BJ422" s="23" t="s">
        <v>80</v>
      </c>
      <c r="BK422" s="202">
        <f>ROUND(I422*H422,2)</f>
        <v>0</v>
      </c>
      <c r="BL422" s="23" t="s">
        <v>136</v>
      </c>
      <c r="BM422" s="23" t="s">
        <v>898</v>
      </c>
    </row>
    <row r="423" spans="2:65" s="12" customFormat="1" ht="13.5">
      <c r="B423" s="214"/>
      <c r="C423" s="215"/>
      <c r="D423" s="205" t="s">
        <v>138</v>
      </c>
      <c r="E423" s="216" t="s">
        <v>21</v>
      </c>
      <c r="F423" s="217" t="s">
        <v>899</v>
      </c>
      <c r="G423" s="215"/>
      <c r="H423" s="218">
        <v>182.63900000000001</v>
      </c>
      <c r="I423" s="219"/>
      <c r="J423" s="215"/>
      <c r="K423" s="215"/>
      <c r="L423" s="220"/>
      <c r="M423" s="221"/>
      <c r="N423" s="222"/>
      <c r="O423" s="222"/>
      <c r="P423" s="222"/>
      <c r="Q423" s="222"/>
      <c r="R423" s="222"/>
      <c r="S423" s="222"/>
      <c r="T423" s="223"/>
      <c r="AT423" s="224" t="s">
        <v>138</v>
      </c>
      <c r="AU423" s="224" t="s">
        <v>80</v>
      </c>
      <c r="AV423" s="12" t="s">
        <v>82</v>
      </c>
      <c r="AW423" s="12" t="s">
        <v>36</v>
      </c>
      <c r="AX423" s="12" t="s">
        <v>80</v>
      </c>
      <c r="AY423" s="224" t="s">
        <v>129</v>
      </c>
    </row>
    <row r="424" spans="2:65" s="1" customFormat="1" ht="16.5" customHeight="1">
      <c r="B424" s="40"/>
      <c r="C424" s="191" t="s">
        <v>625</v>
      </c>
      <c r="D424" s="191" t="s">
        <v>131</v>
      </c>
      <c r="E424" s="192" t="s">
        <v>691</v>
      </c>
      <c r="F424" s="193" t="s">
        <v>692</v>
      </c>
      <c r="G424" s="194" t="s">
        <v>259</v>
      </c>
      <c r="H424" s="195">
        <v>4.51</v>
      </c>
      <c r="I424" s="196"/>
      <c r="J424" s="197">
        <f>ROUND(I424*H424,2)</f>
        <v>0</v>
      </c>
      <c r="K424" s="193" t="s">
        <v>135</v>
      </c>
      <c r="L424" s="60"/>
      <c r="M424" s="198" t="s">
        <v>21</v>
      </c>
      <c r="N424" s="199" t="s">
        <v>43</v>
      </c>
      <c r="O424" s="41"/>
      <c r="P424" s="200">
        <f>O424*H424</f>
        <v>0</v>
      </c>
      <c r="Q424" s="200">
        <v>0</v>
      </c>
      <c r="R424" s="200">
        <f>Q424*H424</f>
        <v>0</v>
      </c>
      <c r="S424" s="200">
        <v>0</v>
      </c>
      <c r="T424" s="201">
        <f>S424*H424</f>
        <v>0</v>
      </c>
      <c r="AR424" s="23" t="s">
        <v>136</v>
      </c>
      <c r="AT424" s="23" t="s">
        <v>131</v>
      </c>
      <c r="AU424" s="23" t="s">
        <v>80</v>
      </c>
      <c r="AY424" s="23" t="s">
        <v>129</v>
      </c>
      <c r="BE424" s="202">
        <f>IF(N424="základní",J424,0)</f>
        <v>0</v>
      </c>
      <c r="BF424" s="202">
        <f>IF(N424="snížená",J424,0)</f>
        <v>0</v>
      </c>
      <c r="BG424" s="202">
        <f>IF(N424="zákl. přenesená",J424,0)</f>
        <v>0</v>
      </c>
      <c r="BH424" s="202">
        <f>IF(N424="sníž. přenesená",J424,0)</f>
        <v>0</v>
      </c>
      <c r="BI424" s="202">
        <f>IF(N424="nulová",J424,0)</f>
        <v>0</v>
      </c>
      <c r="BJ424" s="23" t="s">
        <v>80</v>
      </c>
      <c r="BK424" s="202">
        <f>ROUND(I424*H424,2)</f>
        <v>0</v>
      </c>
      <c r="BL424" s="23" t="s">
        <v>136</v>
      </c>
      <c r="BM424" s="23" t="s">
        <v>900</v>
      </c>
    </row>
    <row r="425" spans="2:65" s="12" customFormat="1" ht="13.5">
      <c r="B425" s="214"/>
      <c r="C425" s="215"/>
      <c r="D425" s="205" t="s">
        <v>138</v>
      </c>
      <c r="E425" s="216" t="s">
        <v>21</v>
      </c>
      <c r="F425" s="217" t="s">
        <v>901</v>
      </c>
      <c r="G425" s="215"/>
      <c r="H425" s="218">
        <v>4.51</v>
      </c>
      <c r="I425" s="219"/>
      <c r="J425" s="215"/>
      <c r="K425" s="215"/>
      <c r="L425" s="220"/>
      <c r="M425" s="221"/>
      <c r="N425" s="222"/>
      <c r="O425" s="222"/>
      <c r="P425" s="222"/>
      <c r="Q425" s="222"/>
      <c r="R425" s="222"/>
      <c r="S425" s="222"/>
      <c r="T425" s="223"/>
      <c r="AT425" s="224" t="s">
        <v>138</v>
      </c>
      <c r="AU425" s="224" t="s">
        <v>80</v>
      </c>
      <c r="AV425" s="12" t="s">
        <v>82</v>
      </c>
      <c r="AW425" s="12" t="s">
        <v>36</v>
      </c>
      <c r="AX425" s="12" t="s">
        <v>80</v>
      </c>
      <c r="AY425" s="224" t="s">
        <v>129</v>
      </c>
    </row>
    <row r="426" spans="2:65" s="1" customFormat="1" ht="16.5" customHeight="1">
      <c r="B426" s="40"/>
      <c r="C426" s="191" t="s">
        <v>630</v>
      </c>
      <c r="D426" s="191" t="s">
        <v>131</v>
      </c>
      <c r="E426" s="192" t="s">
        <v>696</v>
      </c>
      <c r="F426" s="193" t="s">
        <v>697</v>
      </c>
      <c r="G426" s="194" t="s">
        <v>259</v>
      </c>
      <c r="H426" s="195">
        <v>32.134999999999998</v>
      </c>
      <c r="I426" s="196"/>
      <c r="J426" s="197">
        <f>ROUND(I426*H426,2)</f>
        <v>0</v>
      </c>
      <c r="K426" s="193" t="s">
        <v>135</v>
      </c>
      <c r="L426" s="60"/>
      <c r="M426" s="198" t="s">
        <v>21</v>
      </c>
      <c r="N426" s="199" t="s">
        <v>43</v>
      </c>
      <c r="O426" s="41"/>
      <c r="P426" s="200">
        <f>O426*H426</f>
        <v>0</v>
      </c>
      <c r="Q426" s="200">
        <v>0</v>
      </c>
      <c r="R426" s="200">
        <f>Q426*H426</f>
        <v>0</v>
      </c>
      <c r="S426" s="200">
        <v>0</v>
      </c>
      <c r="T426" s="201">
        <f>S426*H426</f>
        <v>0</v>
      </c>
      <c r="AR426" s="23" t="s">
        <v>136</v>
      </c>
      <c r="AT426" s="23" t="s">
        <v>131</v>
      </c>
      <c r="AU426" s="23" t="s">
        <v>80</v>
      </c>
      <c r="AY426" s="23" t="s">
        <v>129</v>
      </c>
      <c r="BE426" s="202">
        <f>IF(N426="základní",J426,0)</f>
        <v>0</v>
      </c>
      <c r="BF426" s="202">
        <f>IF(N426="snížená",J426,0)</f>
        <v>0</v>
      </c>
      <c r="BG426" s="202">
        <f>IF(N426="zákl. přenesená",J426,0)</f>
        <v>0</v>
      </c>
      <c r="BH426" s="202">
        <f>IF(N426="sníž. přenesená",J426,0)</f>
        <v>0</v>
      </c>
      <c r="BI426" s="202">
        <f>IF(N426="nulová",J426,0)</f>
        <v>0</v>
      </c>
      <c r="BJ426" s="23" t="s">
        <v>80</v>
      </c>
      <c r="BK426" s="202">
        <f>ROUND(I426*H426,2)</f>
        <v>0</v>
      </c>
      <c r="BL426" s="23" t="s">
        <v>136</v>
      </c>
      <c r="BM426" s="23" t="s">
        <v>902</v>
      </c>
    </row>
    <row r="427" spans="2:65" s="12" customFormat="1" ht="13.5">
      <c r="B427" s="214"/>
      <c r="C427" s="215"/>
      <c r="D427" s="205" t="s">
        <v>138</v>
      </c>
      <c r="E427" s="216" t="s">
        <v>21</v>
      </c>
      <c r="F427" s="217" t="s">
        <v>903</v>
      </c>
      <c r="G427" s="215"/>
      <c r="H427" s="218">
        <v>32.134999999999998</v>
      </c>
      <c r="I427" s="219"/>
      <c r="J427" s="215"/>
      <c r="K427" s="215"/>
      <c r="L427" s="220"/>
      <c r="M427" s="221"/>
      <c r="N427" s="222"/>
      <c r="O427" s="222"/>
      <c r="P427" s="222"/>
      <c r="Q427" s="222"/>
      <c r="R427" s="222"/>
      <c r="S427" s="222"/>
      <c r="T427" s="223"/>
      <c r="AT427" s="224" t="s">
        <v>138</v>
      </c>
      <c r="AU427" s="224" t="s">
        <v>80</v>
      </c>
      <c r="AV427" s="12" t="s">
        <v>82</v>
      </c>
      <c r="AW427" s="12" t="s">
        <v>36</v>
      </c>
      <c r="AX427" s="12" t="s">
        <v>80</v>
      </c>
      <c r="AY427" s="224" t="s">
        <v>129</v>
      </c>
    </row>
    <row r="428" spans="2:65" s="1" customFormat="1" ht="16.5" customHeight="1">
      <c r="B428" s="40"/>
      <c r="C428" s="191" t="s">
        <v>636</v>
      </c>
      <c r="D428" s="191" t="s">
        <v>131</v>
      </c>
      <c r="E428" s="192" t="s">
        <v>701</v>
      </c>
      <c r="F428" s="193" t="s">
        <v>702</v>
      </c>
      <c r="G428" s="194" t="s">
        <v>259</v>
      </c>
      <c r="H428" s="195">
        <v>67.614000000000004</v>
      </c>
      <c r="I428" s="196"/>
      <c r="J428" s="197">
        <f>ROUND(I428*H428,2)</f>
        <v>0</v>
      </c>
      <c r="K428" s="193" t="s">
        <v>135</v>
      </c>
      <c r="L428" s="60"/>
      <c r="M428" s="198" t="s">
        <v>21</v>
      </c>
      <c r="N428" s="199" t="s">
        <v>43</v>
      </c>
      <c r="O428" s="41"/>
      <c r="P428" s="200">
        <f>O428*H428</f>
        <v>0</v>
      </c>
      <c r="Q428" s="200">
        <v>0</v>
      </c>
      <c r="R428" s="200">
        <f>Q428*H428</f>
        <v>0</v>
      </c>
      <c r="S428" s="200">
        <v>0</v>
      </c>
      <c r="T428" s="201">
        <f>S428*H428</f>
        <v>0</v>
      </c>
      <c r="AR428" s="23" t="s">
        <v>136</v>
      </c>
      <c r="AT428" s="23" t="s">
        <v>131</v>
      </c>
      <c r="AU428" s="23" t="s">
        <v>80</v>
      </c>
      <c r="AY428" s="23" t="s">
        <v>129</v>
      </c>
      <c r="BE428" s="202">
        <f>IF(N428="základní",J428,0)</f>
        <v>0</v>
      </c>
      <c r="BF428" s="202">
        <f>IF(N428="snížená",J428,0)</f>
        <v>0</v>
      </c>
      <c r="BG428" s="202">
        <f>IF(N428="zákl. přenesená",J428,0)</f>
        <v>0</v>
      </c>
      <c r="BH428" s="202">
        <f>IF(N428="sníž. přenesená",J428,0)</f>
        <v>0</v>
      </c>
      <c r="BI428" s="202">
        <f>IF(N428="nulová",J428,0)</f>
        <v>0</v>
      </c>
      <c r="BJ428" s="23" t="s">
        <v>80</v>
      </c>
      <c r="BK428" s="202">
        <f>ROUND(I428*H428,2)</f>
        <v>0</v>
      </c>
      <c r="BL428" s="23" t="s">
        <v>136</v>
      </c>
      <c r="BM428" s="23" t="s">
        <v>904</v>
      </c>
    </row>
    <row r="429" spans="2:65" s="12" customFormat="1" ht="13.5">
      <c r="B429" s="214"/>
      <c r="C429" s="215"/>
      <c r="D429" s="205" t="s">
        <v>138</v>
      </c>
      <c r="E429" s="216" t="s">
        <v>21</v>
      </c>
      <c r="F429" s="217" t="s">
        <v>905</v>
      </c>
      <c r="G429" s="215"/>
      <c r="H429" s="218">
        <v>67.614000000000004</v>
      </c>
      <c r="I429" s="219"/>
      <c r="J429" s="215"/>
      <c r="K429" s="215"/>
      <c r="L429" s="220"/>
      <c r="M429" s="221"/>
      <c r="N429" s="222"/>
      <c r="O429" s="222"/>
      <c r="P429" s="222"/>
      <c r="Q429" s="222"/>
      <c r="R429" s="222"/>
      <c r="S429" s="222"/>
      <c r="T429" s="223"/>
      <c r="AT429" s="224" t="s">
        <v>138</v>
      </c>
      <c r="AU429" s="224" t="s">
        <v>80</v>
      </c>
      <c r="AV429" s="12" t="s">
        <v>82</v>
      </c>
      <c r="AW429" s="12" t="s">
        <v>36</v>
      </c>
      <c r="AX429" s="12" t="s">
        <v>80</v>
      </c>
      <c r="AY429" s="224" t="s">
        <v>129</v>
      </c>
    </row>
    <row r="430" spans="2:65" s="1" customFormat="1" ht="16.5" customHeight="1">
      <c r="B430" s="40"/>
      <c r="C430" s="191" t="s">
        <v>640</v>
      </c>
      <c r="D430" s="191" t="s">
        <v>131</v>
      </c>
      <c r="E430" s="192" t="s">
        <v>705</v>
      </c>
      <c r="F430" s="193" t="s">
        <v>706</v>
      </c>
      <c r="G430" s="194" t="s">
        <v>259</v>
      </c>
      <c r="H430" s="195">
        <v>84.84</v>
      </c>
      <c r="I430" s="196"/>
      <c r="J430" s="197">
        <f>ROUND(I430*H430,2)</f>
        <v>0</v>
      </c>
      <c r="K430" s="193" t="s">
        <v>135</v>
      </c>
      <c r="L430" s="60"/>
      <c r="M430" s="198" t="s">
        <v>21</v>
      </c>
      <c r="N430" s="199" t="s">
        <v>43</v>
      </c>
      <c r="O430" s="41"/>
      <c r="P430" s="200">
        <f>O430*H430</f>
        <v>0</v>
      </c>
      <c r="Q430" s="200">
        <v>0</v>
      </c>
      <c r="R430" s="200">
        <f>Q430*H430</f>
        <v>0</v>
      </c>
      <c r="S430" s="200">
        <v>0</v>
      </c>
      <c r="T430" s="201">
        <f>S430*H430</f>
        <v>0</v>
      </c>
      <c r="AR430" s="23" t="s">
        <v>136</v>
      </c>
      <c r="AT430" s="23" t="s">
        <v>131</v>
      </c>
      <c r="AU430" s="23" t="s">
        <v>80</v>
      </c>
      <c r="AY430" s="23" t="s">
        <v>129</v>
      </c>
      <c r="BE430" s="202">
        <f>IF(N430="základní",J430,0)</f>
        <v>0</v>
      </c>
      <c r="BF430" s="202">
        <f>IF(N430="snížená",J430,0)</f>
        <v>0</v>
      </c>
      <c r="BG430" s="202">
        <f>IF(N430="zákl. přenesená",J430,0)</f>
        <v>0</v>
      </c>
      <c r="BH430" s="202">
        <f>IF(N430="sníž. přenesená",J430,0)</f>
        <v>0</v>
      </c>
      <c r="BI430" s="202">
        <f>IF(N430="nulová",J430,0)</f>
        <v>0</v>
      </c>
      <c r="BJ430" s="23" t="s">
        <v>80</v>
      </c>
      <c r="BK430" s="202">
        <f>ROUND(I430*H430,2)</f>
        <v>0</v>
      </c>
      <c r="BL430" s="23" t="s">
        <v>136</v>
      </c>
      <c r="BM430" s="23" t="s">
        <v>906</v>
      </c>
    </row>
    <row r="431" spans="2:65" s="12" customFormat="1" ht="13.5">
      <c r="B431" s="214"/>
      <c r="C431" s="215"/>
      <c r="D431" s="205" t="s">
        <v>138</v>
      </c>
      <c r="E431" s="216" t="s">
        <v>21</v>
      </c>
      <c r="F431" s="217" t="s">
        <v>907</v>
      </c>
      <c r="G431" s="215"/>
      <c r="H431" s="218">
        <v>84.84</v>
      </c>
      <c r="I431" s="219"/>
      <c r="J431" s="215"/>
      <c r="K431" s="215"/>
      <c r="L431" s="220"/>
      <c r="M431" s="221"/>
      <c r="N431" s="222"/>
      <c r="O431" s="222"/>
      <c r="P431" s="222"/>
      <c r="Q431" s="222"/>
      <c r="R431" s="222"/>
      <c r="S431" s="222"/>
      <c r="T431" s="223"/>
      <c r="AT431" s="224" t="s">
        <v>138</v>
      </c>
      <c r="AU431" s="224" t="s">
        <v>80</v>
      </c>
      <c r="AV431" s="12" t="s">
        <v>82</v>
      </c>
      <c r="AW431" s="12" t="s">
        <v>36</v>
      </c>
      <c r="AX431" s="12" t="s">
        <v>80</v>
      </c>
      <c r="AY431" s="224" t="s">
        <v>129</v>
      </c>
    </row>
    <row r="432" spans="2:65" s="10" customFormat="1" ht="37.35" customHeight="1">
      <c r="B432" s="175"/>
      <c r="C432" s="176"/>
      <c r="D432" s="177" t="s">
        <v>71</v>
      </c>
      <c r="E432" s="178" t="s">
        <v>708</v>
      </c>
      <c r="F432" s="178" t="s">
        <v>709</v>
      </c>
      <c r="G432" s="176"/>
      <c r="H432" s="176"/>
      <c r="I432" s="179"/>
      <c r="J432" s="180">
        <f>BK432</f>
        <v>0</v>
      </c>
      <c r="K432" s="176"/>
      <c r="L432" s="181"/>
      <c r="M432" s="182"/>
      <c r="N432" s="183"/>
      <c r="O432" s="183"/>
      <c r="P432" s="184">
        <f>P433</f>
        <v>0</v>
      </c>
      <c r="Q432" s="183"/>
      <c r="R432" s="184">
        <f>R433</f>
        <v>0</v>
      </c>
      <c r="S432" s="183"/>
      <c r="T432" s="185">
        <f>T433</f>
        <v>0</v>
      </c>
      <c r="AR432" s="186" t="s">
        <v>80</v>
      </c>
      <c r="AT432" s="187" t="s">
        <v>71</v>
      </c>
      <c r="AU432" s="187" t="s">
        <v>72</v>
      </c>
      <c r="AY432" s="186" t="s">
        <v>129</v>
      </c>
      <c r="BK432" s="188">
        <f>BK433</f>
        <v>0</v>
      </c>
    </row>
    <row r="433" spans="2:65" s="1" customFormat="1" ht="16.5" customHeight="1">
      <c r="B433" s="40"/>
      <c r="C433" s="191" t="s">
        <v>644</v>
      </c>
      <c r="D433" s="191" t="s">
        <v>131</v>
      </c>
      <c r="E433" s="192" t="s">
        <v>711</v>
      </c>
      <c r="F433" s="193" t="s">
        <v>712</v>
      </c>
      <c r="G433" s="194" t="s">
        <v>259</v>
      </c>
      <c r="H433" s="195">
        <v>137.851</v>
      </c>
      <c r="I433" s="196"/>
      <c r="J433" s="197">
        <f>ROUND(I433*H433,2)</f>
        <v>0</v>
      </c>
      <c r="K433" s="193" t="s">
        <v>135</v>
      </c>
      <c r="L433" s="60"/>
      <c r="M433" s="198" t="s">
        <v>21</v>
      </c>
      <c r="N433" s="199" t="s">
        <v>43</v>
      </c>
      <c r="O433" s="41"/>
      <c r="P433" s="200">
        <f>O433*H433</f>
        <v>0</v>
      </c>
      <c r="Q433" s="200">
        <v>0</v>
      </c>
      <c r="R433" s="200">
        <f>Q433*H433</f>
        <v>0</v>
      </c>
      <c r="S433" s="200">
        <v>0</v>
      </c>
      <c r="T433" s="201">
        <f>S433*H433</f>
        <v>0</v>
      </c>
      <c r="AR433" s="23" t="s">
        <v>136</v>
      </c>
      <c r="AT433" s="23" t="s">
        <v>131</v>
      </c>
      <c r="AU433" s="23" t="s">
        <v>80</v>
      </c>
      <c r="AY433" s="23" t="s">
        <v>129</v>
      </c>
      <c r="BE433" s="202">
        <f>IF(N433="základní",J433,0)</f>
        <v>0</v>
      </c>
      <c r="BF433" s="202">
        <f>IF(N433="snížená",J433,0)</f>
        <v>0</v>
      </c>
      <c r="BG433" s="202">
        <f>IF(N433="zákl. přenesená",J433,0)</f>
        <v>0</v>
      </c>
      <c r="BH433" s="202">
        <f>IF(N433="sníž. přenesená",J433,0)</f>
        <v>0</v>
      </c>
      <c r="BI433" s="202">
        <f>IF(N433="nulová",J433,0)</f>
        <v>0</v>
      </c>
      <c r="BJ433" s="23" t="s">
        <v>80</v>
      </c>
      <c r="BK433" s="202">
        <f>ROUND(I433*H433,2)</f>
        <v>0</v>
      </c>
      <c r="BL433" s="23" t="s">
        <v>136</v>
      </c>
      <c r="BM433" s="23" t="s">
        <v>908</v>
      </c>
    </row>
    <row r="434" spans="2:65" s="10" customFormat="1" ht="37.35" customHeight="1">
      <c r="B434" s="175"/>
      <c r="C434" s="176"/>
      <c r="D434" s="177" t="s">
        <v>71</v>
      </c>
      <c r="E434" s="178" t="s">
        <v>714</v>
      </c>
      <c r="F434" s="178" t="s">
        <v>715</v>
      </c>
      <c r="G434" s="176"/>
      <c r="H434" s="176"/>
      <c r="I434" s="179"/>
      <c r="J434" s="180">
        <f>BK434</f>
        <v>0</v>
      </c>
      <c r="K434" s="176"/>
      <c r="L434" s="181"/>
      <c r="M434" s="182"/>
      <c r="N434" s="183"/>
      <c r="O434" s="183"/>
      <c r="P434" s="184">
        <v>0</v>
      </c>
      <c r="Q434" s="183"/>
      <c r="R434" s="184">
        <v>0</v>
      </c>
      <c r="S434" s="183"/>
      <c r="T434" s="185">
        <v>0</v>
      </c>
      <c r="AR434" s="186" t="s">
        <v>82</v>
      </c>
      <c r="AT434" s="187" t="s">
        <v>71</v>
      </c>
      <c r="AU434" s="187" t="s">
        <v>72</v>
      </c>
      <c r="AY434" s="186" t="s">
        <v>129</v>
      </c>
      <c r="BK434" s="188">
        <v>0</v>
      </c>
    </row>
    <row r="435" spans="2:65" s="10" customFormat="1" ht="24.95" customHeight="1">
      <c r="B435" s="175"/>
      <c r="C435" s="176"/>
      <c r="D435" s="177" t="s">
        <v>71</v>
      </c>
      <c r="E435" s="178" t="s">
        <v>716</v>
      </c>
      <c r="F435" s="178" t="s">
        <v>717</v>
      </c>
      <c r="G435" s="176"/>
      <c r="H435" s="176"/>
      <c r="I435" s="179"/>
      <c r="J435" s="180">
        <f>BK435</f>
        <v>0</v>
      </c>
      <c r="K435" s="176"/>
      <c r="L435" s="181"/>
      <c r="M435" s="182"/>
      <c r="N435" s="183"/>
      <c r="O435" s="183"/>
      <c r="P435" s="184">
        <f>SUM(P436:P439)</f>
        <v>0</v>
      </c>
      <c r="Q435" s="183"/>
      <c r="R435" s="184">
        <f>SUM(R436:R439)</f>
        <v>1.065E-3</v>
      </c>
      <c r="S435" s="183"/>
      <c r="T435" s="185">
        <f>SUM(T436:T439)</f>
        <v>0</v>
      </c>
      <c r="AR435" s="186" t="s">
        <v>82</v>
      </c>
      <c r="AT435" s="187" t="s">
        <v>71</v>
      </c>
      <c r="AU435" s="187" t="s">
        <v>72</v>
      </c>
      <c r="AY435" s="186" t="s">
        <v>129</v>
      </c>
      <c r="BK435" s="188">
        <f>SUM(BK436:BK439)</f>
        <v>0</v>
      </c>
    </row>
    <row r="436" spans="2:65" s="1" customFormat="1" ht="25.5" customHeight="1">
      <c r="B436" s="40"/>
      <c r="C436" s="191" t="s">
        <v>649</v>
      </c>
      <c r="D436" s="191" t="s">
        <v>131</v>
      </c>
      <c r="E436" s="192" t="s">
        <v>719</v>
      </c>
      <c r="F436" s="193" t="s">
        <v>720</v>
      </c>
      <c r="G436" s="194" t="s">
        <v>134</v>
      </c>
      <c r="H436" s="195">
        <v>1.5</v>
      </c>
      <c r="I436" s="196"/>
      <c r="J436" s="197">
        <f>ROUND(I436*H436,2)</f>
        <v>0</v>
      </c>
      <c r="K436" s="193" t="s">
        <v>135</v>
      </c>
      <c r="L436" s="60"/>
      <c r="M436" s="198" t="s">
        <v>21</v>
      </c>
      <c r="N436" s="199" t="s">
        <v>43</v>
      </c>
      <c r="O436" s="41"/>
      <c r="P436" s="200">
        <f>O436*H436</f>
        <v>0</v>
      </c>
      <c r="Q436" s="200">
        <v>7.1000000000000002E-4</v>
      </c>
      <c r="R436" s="200">
        <f>Q436*H436</f>
        <v>1.065E-3</v>
      </c>
      <c r="S436" s="200">
        <v>0</v>
      </c>
      <c r="T436" s="201">
        <f>S436*H436</f>
        <v>0</v>
      </c>
      <c r="AR436" s="23" t="s">
        <v>225</v>
      </c>
      <c r="AT436" s="23" t="s">
        <v>131</v>
      </c>
      <c r="AU436" s="23" t="s">
        <v>80</v>
      </c>
      <c r="AY436" s="23" t="s">
        <v>129</v>
      </c>
      <c r="BE436" s="202">
        <f>IF(N436="základní",J436,0)</f>
        <v>0</v>
      </c>
      <c r="BF436" s="202">
        <f>IF(N436="snížená",J436,0)</f>
        <v>0</v>
      </c>
      <c r="BG436" s="202">
        <f>IF(N436="zákl. přenesená",J436,0)</f>
        <v>0</v>
      </c>
      <c r="BH436" s="202">
        <f>IF(N436="sníž. přenesená",J436,0)</f>
        <v>0</v>
      </c>
      <c r="BI436" s="202">
        <f>IF(N436="nulová",J436,0)</f>
        <v>0</v>
      </c>
      <c r="BJ436" s="23" t="s">
        <v>80</v>
      </c>
      <c r="BK436" s="202">
        <f>ROUND(I436*H436,2)</f>
        <v>0</v>
      </c>
      <c r="BL436" s="23" t="s">
        <v>225</v>
      </c>
      <c r="BM436" s="23" t="s">
        <v>909</v>
      </c>
    </row>
    <row r="437" spans="2:65" s="11" customFormat="1" ht="13.5">
      <c r="B437" s="203"/>
      <c r="C437" s="204"/>
      <c r="D437" s="205" t="s">
        <v>138</v>
      </c>
      <c r="E437" s="206" t="s">
        <v>21</v>
      </c>
      <c r="F437" s="207" t="s">
        <v>722</v>
      </c>
      <c r="G437" s="204"/>
      <c r="H437" s="206" t="s">
        <v>21</v>
      </c>
      <c r="I437" s="208"/>
      <c r="J437" s="204"/>
      <c r="K437" s="204"/>
      <c r="L437" s="209"/>
      <c r="M437" s="210"/>
      <c r="N437" s="211"/>
      <c r="O437" s="211"/>
      <c r="P437" s="211"/>
      <c r="Q437" s="211"/>
      <c r="R437" s="211"/>
      <c r="S437" s="211"/>
      <c r="T437" s="212"/>
      <c r="AT437" s="213" t="s">
        <v>138</v>
      </c>
      <c r="AU437" s="213" t="s">
        <v>80</v>
      </c>
      <c r="AV437" s="11" t="s">
        <v>80</v>
      </c>
      <c r="AW437" s="11" t="s">
        <v>36</v>
      </c>
      <c r="AX437" s="11" t="s">
        <v>72</v>
      </c>
      <c r="AY437" s="213" t="s">
        <v>129</v>
      </c>
    </row>
    <row r="438" spans="2:65" s="12" customFormat="1" ht="13.5">
      <c r="B438" s="214"/>
      <c r="C438" s="215"/>
      <c r="D438" s="205" t="s">
        <v>138</v>
      </c>
      <c r="E438" s="216" t="s">
        <v>21</v>
      </c>
      <c r="F438" s="217" t="s">
        <v>910</v>
      </c>
      <c r="G438" s="215"/>
      <c r="H438" s="218">
        <v>1.5</v>
      </c>
      <c r="I438" s="219"/>
      <c r="J438" s="215"/>
      <c r="K438" s="215"/>
      <c r="L438" s="220"/>
      <c r="M438" s="221"/>
      <c r="N438" s="222"/>
      <c r="O438" s="222"/>
      <c r="P438" s="222"/>
      <c r="Q438" s="222"/>
      <c r="R438" s="222"/>
      <c r="S438" s="222"/>
      <c r="T438" s="223"/>
      <c r="AT438" s="224" t="s">
        <v>138</v>
      </c>
      <c r="AU438" s="224" t="s">
        <v>80</v>
      </c>
      <c r="AV438" s="12" t="s">
        <v>82</v>
      </c>
      <c r="AW438" s="12" t="s">
        <v>36</v>
      </c>
      <c r="AX438" s="12" t="s">
        <v>80</v>
      </c>
      <c r="AY438" s="224" t="s">
        <v>129</v>
      </c>
    </row>
    <row r="439" spans="2:65" s="1" customFormat="1" ht="25.5" customHeight="1">
      <c r="B439" s="40"/>
      <c r="C439" s="191" t="s">
        <v>653</v>
      </c>
      <c r="D439" s="191" t="s">
        <v>131</v>
      </c>
      <c r="E439" s="192" t="s">
        <v>725</v>
      </c>
      <c r="F439" s="193" t="s">
        <v>726</v>
      </c>
      <c r="G439" s="194" t="s">
        <v>259</v>
      </c>
      <c r="H439" s="195">
        <v>1E-3</v>
      </c>
      <c r="I439" s="196"/>
      <c r="J439" s="197">
        <f>ROUND(I439*H439,2)</f>
        <v>0</v>
      </c>
      <c r="K439" s="193" t="s">
        <v>135</v>
      </c>
      <c r="L439" s="60"/>
      <c r="M439" s="198" t="s">
        <v>21</v>
      </c>
      <c r="N439" s="248" t="s">
        <v>43</v>
      </c>
      <c r="O439" s="249"/>
      <c r="P439" s="250">
        <f>O439*H439</f>
        <v>0</v>
      </c>
      <c r="Q439" s="250">
        <v>0</v>
      </c>
      <c r="R439" s="250">
        <f>Q439*H439</f>
        <v>0</v>
      </c>
      <c r="S439" s="250">
        <v>0</v>
      </c>
      <c r="T439" s="251">
        <f>S439*H439</f>
        <v>0</v>
      </c>
      <c r="AR439" s="23" t="s">
        <v>225</v>
      </c>
      <c r="AT439" s="23" t="s">
        <v>131</v>
      </c>
      <c r="AU439" s="23" t="s">
        <v>80</v>
      </c>
      <c r="AY439" s="23" t="s">
        <v>129</v>
      </c>
      <c r="BE439" s="202">
        <f>IF(N439="základní",J439,0)</f>
        <v>0</v>
      </c>
      <c r="BF439" s="202">
        <f>IF(N439="snížená",J439,0)</f>
        <v>0</v>
      </c>
      <c r="BG439" s="202">
        <f>IF(N439="zákl. přenesená",J439,0)</f>
        <v>0</v>
      </c>
      <c r="BH439" s="202">
        <f>IF(N439="sníž. přenesená",J439,0)</f>
        <v>0</v>
      </c>
      <c r="BI439" s="202">
        <f>IF(N439="nulová",J439,0)</f>
        <v>0</v>
      </c>
      <c r="BJ439" s="23" t="s">
        <v>80</v>
      </c>
      <c r="BK439" s="202">
        <f>ROUND(I439*H439,2)</f>
        <v>0</v>
      </c>
      <c r="BL439" s="23" t="s">
        <v>225</v>
      </c>
      <c r="BM439" s="23" t="s">
        <v>911</v>
      </c>
    </row>
    <row r="440" spans="2:65" s="1" customFormat="1" ht="6.95" customHeight="1">
      <c r="B440" s="55"/>
      <c r="C440" s="56"/>
      <c r="D440" s="56"/>
      <c r="E440" s="56"/>
      <c r="F440" s="56"/>
      <c r="G440" s="56"/>
      <c r="H440" s="56"/>
      <c r="I440" s="138"/>
      <c r="J440" s="56"/>
      <c r="K440" s="56"/>
      <c r="L440" s="60"/>
    </row>
  </sheetData>
  <sheetProtection algorithmName="SHA-512" hashValue="99fuemXJ6A6s6XOWaLBoRQwao66WYzDdHYXH82U03PVFhhMU15tfzMqRRpw724WNjzKvIkjovQupgDLSbiVlew==" saltValue="knvxqsVfnMjGWI+3X10p26sGl0MChRM+oq5pzphnjv6Wwwye9+bXmHH+zGbcb57RQODYQMbddorbhFrFGfL96Q==" spinCount="100000" sheet="1" objects="1" scenarios="1" formatColumns="0" formatRows="0" autoFilter="0"/>
  <autoFilter ref="C84:K439"/>
  <mergeCells count="10">
    <mergeCell ref="J51:J52"/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89</v>
      </c>
      <c r="G1" s="379" t="s">
        <v>90</v>
      </c>
      <c r="H1" s="379"/>
      <c r="I1" s="114"/>
      <c r="J1" s="113" t="s">
        <v>91</v>
      </c>
      <c r="K1" s="112" t="s">
        <v>92</v>
      </c>
      <c r="L1" s="113" t="s">
        <v>93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AT2" s="23" t="s">
        <v>88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94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16.5" customHeight="1">
      <c r="B7" s="27"/>
      <c r="C7" s="28"/>
      <c r="D7" s="28"/>
      <c r="E7" s="371" t="str">
        <f>'Rekapitulace stavby'!K6</f>
        <v>Bezbariérové chodníky v Bělkovicích - Lašťanech</v>
      </c>
      <c r="F7" s="372"/>
      <c r="G7" s="372"/>
      <c r="H7" s="372"/>
      <c r="I7" s="116"/>
      <c r="J7" s="28"/>
      <c r="K7" s="30"/>
    </row>
    <row r="8" spans="1:70" s="1" customFormat="1">
      <c r="B8" s="40"/>
      <c r="C8" s="41"/>
      <c r="D8" s="36" t="s">
        <v>95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73" t="s">
        <v>912</v>
      </c>
      <c r="F9" s="374"/>
      <c r="G9" s="374"/>
      <c r="H9" s="374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4. 5. 2017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30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8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8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16.5" customHeight="1">
      <c r="B24" s="120"/>
      <c r="C24" s="121"/>
      <c r="D24" s="121"/>
      <c r="E24" s="340" t="s">
        <v>21</v>
      </c>
      <c r="F24" s="340"/>
      <c r="G24" s="340"/>
      <c r="H24" s="340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ROUND(SUM(BE81:BE180), 2)</f>
        <v>0</v>
      </c>
      <c r="G30" s="41"/>
      <c r="H30" s="41"/>
      <c r="I30" s="130">
        <v>0.21</v>
      </c>
      <c r="J30" s="129">
        <f>ROUND(ROUND((SUM(BE81:BE180)),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ROUND(SUM(BF81:BF180), 2)</f>
        <v>0</v>
      </c>
      <c r="G31" s="41"/>
      <c r="H31" s="41"/>
      <c r="I31" s="130">
        <v>0.15</v>
      </c>
      <c r="J31" s="129">
        <f>ROUND(ROUND((SUM(BF81:BF180)),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ROUND(SUM(BG81:BG180),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ROUND(SUM(BH81:BH180),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ROUND(SUM(BI81:BI180),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97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16.5" customHeight="1">
      <c r="B45" s="40"/>
      <c r="C45" s="41"/>
      <c r="D45" s="41"/>
      <c r="E45" s="371" t="str">
        <f>E7</f>
        <v>Bezbariérové chodníky v Bělkovicích - Lašťanech</v>
      </c>
      <c r="F45" s="372"/>
      <c r="G45" s="372"/>
      <c r="H45" s="372"/>
      <c r="I45" s="117"/>
      <c r="J45" s="41"/>
      <c r="K45" s="44"/>
    </row>
    <row r="46" spans="2:11" s="1" customFormat="1" ht="14.45" customHeight="1">
      <c r="B46" s="40"/>
      <c r="C46" s="36" t="s">
        <v>95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17.25" customHeight="1">
      <c r="B47" s="40"/>
      <c r="C47" s="41"/>
      <c r="D47" s="41"/>
      <c r="E47" s="373" t="str">
        <f>E9</f>
        <v>VON - Vedlejší a ostatní náklady</v>
      </c>
      <c r="F47" s="374"/>
      <c r="G47" s="374"/>
      <c r="H47" s="374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Bělkovice - Lašťany</v>
      </c>
      <c r="G49" s="41"/>
      <c r="H49" s="41"/>
      <c r="I49" s="118" t="s">
        <v>25</v>
      </c>
      <c r="J49" s="119" t="str">
        <f>IF(J12="","",J12)</f>
        <v>4. 5. 2017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33</v>
      </c>
      <c r="J51" s="340" t="str">
        <f>E21</f>
        <v>Dopravní projektování s.r.o.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7"/>
      <c r="J52" s="375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98</v>
      </c>
      <c r="D54" s="131"/>
      <c r="E54" s="131"/>
      <c r="F54" s="131"/>
      <c r="G54" s="131"/>
      <c r="H54" s="131"/>
      <c r="I54" s="144"/>
      <c r="J54" s="145" t="s">
        <v>99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100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101</v>
      </c>
    </row>
    <row r="57" spans="2:47" s="7" customFormat="1" ht="24.95" customHeight="1">
      <c r="B57" s="148"/>
      <c r="C57" s="149"/>
      <c r="D57" s="150" t="s">
        <v>913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914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915</v>
      </c>
      <c r="E59" s="158"/>
      <c r="F59" s="158"/>
      <c r="G59" s="158"/>
      <c r="H59" s="158"/>
      <c r="I59" s="159"/>
      <c r="J59" s="160">
        <f>J120</f>
        <v>0</v>
      </c>
      <c r="K59" s="161"/>
    </row>
    <row r="60" spans="2:47" s="8" customFormat="1" ht="19.899999999999999" customHeight="1">
      <c r="B60" s="155"/>
      <c r="C60" s="156"/>
      <c r="D60" s="157" t="s">
        <v>916</v>
      </c>
      <c r="E60" s="158"/>
      <c r="F60" s="158"/>
      <c r="G60" s="158"/>
      <c r="H60" s="158"/>
      <c r="I60" s="159"/>
      <c r="J60" s="160">
        <f>J169</f>
        <v>0</v>
      </c>
      <c r="K60" s="161"/>
    </row>
    <row r="61" spans="2:47" s="8" customFormat="1" ht="19.899999999999999" customHeight="1">
      <c r="B61" s="155"/>
      <c r="C61" s="156"/>
      <c r="D61" s="157" t="s">
        <v>917</v>
      </c>
      <c r="E61" s="158"/>
      <c r="F61" s="158"/>
      <c r="G61" s="158"/>
      <c r="H61" s="158"/>
      <c r="I61" s="159"/>
      <c r="J61" s="160">
        <f>J177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113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16.5" customHeight="1">
      <c r="B71" s="40"/>
      <c r="C71" s="62"/>
      <c r="D71" s="62"/>
      <c r="E71" s="376" t="str">
        <f>E7</f>
        <v>Bezbariérové chodníky v Bělkovicích - Lašťanech</v>
      </c>
      <c r="F71" s="377"/>
      <c r="G71" s="377"/>
      <c r="H71" s="377"/>
      <c r="I71" s="162"/>
      <c r="J71" s="62"/>
      <c r="K71" s="62"/>
      <c r="L71" s="60"/>
    </row>
    <row r="72" spans="2:20" s="1" customFormat="1" ht="14.45" customHeight="1">
      <c r="B72" s="40"/>
      <c r="C72" s="64" t="s">
        <v>95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17.25" customHeight="1">
      <c r="B73" s="40"/>
      <c r="C73" s="62"/>
      <c r="D73" s="62"/>
      <c r="E73" s="351" t="str">
        <f>E9</f>
        <v>VON - Vedlejší a ostatní náklady</v>
      </c>
      <c r="F73" s="378"/>
      <c r="G73" s="378"/>
      <c r="H73" s="378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>Bělkovice - Lašťany</v>
      </c>
      <c r="G75" s="62"/>
      <c r="H75" s="62"/>
      <c r="I75" s="164" t="s">
        <v>25</v>
      </c>
      <c r="J75" s="72" t="str">
        <f>IF(J12="","",J12)</f>
        <v>4. 5. 2017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33</v>
      </c>
      <c r="J77" s="163" t="str">
        <f>E21</f>
        <v>Dopravní projektování s.r.o.</v>
      </c>
      <c r="K77" s="62"/>
      <c r="L77" s="60"/>
    </row>
    <row r="78" spans="2:20" s="1" customFormat="1" ht="14.45" customHeight="1">
      <c r="B78" s="40"/>
      <c r="C78" s="64" t="s">
        <v>31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114</v>
      </c>
      <c r="D80" s="167" t="s">
        <v>57</v>
      </c>
      <c r="E80" s="167" t="s">
        <v>53</v>
      </c>
      <c r="F80" s="167" t="s">
        <v>115</v>
      </c>
      <c r="G80" s="167" t="s">
        <v>116</v>
      </c>
      <c r="H80" s="167" t="s">
        <v>117</v>
      </c>
      <c r="I80" s="168" t="s">
        <v>118</v>
      </c>
      <c r="J80" s="167" t="s">
        <v>99</v>
      </c>
      <c r="K80" s="169" t="s">
        <v>119</v>
      </c>
      <c r="L80" s="170"/>
      <c r="M80" s="80" t="s">
        <v>120</v>
      </c>
      <c r="N80" s="81" t="s">
        <v>42</v>
      </c>
      <c r="O80" s="81" t="s">
        <v>121</v>
      </c>
      <c r="P80" s="81" t="s">
        <v>122</v>
      </c>
      <c r="Q80" s="81" t="s">
        <v>123</v>
      </c>
      <c r="R80" s="81" t="s">
        <v>124</v>
      </c>
      <c r="S80" s="81" t="s">
        <v>125</v>
      </c>
      <c r="T80" s="82" t="s">
        <v>126</v>
      </c>
    </row>
    <row r="81" spans="2:65" s="1" customFormat="1" ht="29.25" customHeight="1">
      <c r="B81" s="40"/>
      <c r="C81" s="86" t="s">
        <v>100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71</v>
      </c>
      <c r="AU81" s="23" t="s">
        <v>101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71</v>
      </c>
      <c r="E82" s="178" t="s">
        <v>918</v>
      </c>
      <c r="F82" s="178" t="s">
        <v>919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P83+P120+P169+P177</f>
        <v>0</v>
      </c>
      <c r="Q82" s="183"/>
      <c r="R82" s="184">
        <f>R83+R120+R169+R177</f>
        <v>0</v>
      </c>
      <c r="S82" s="183"/>
      <c r="T82" s="185">
        <f>T83+T120+T169+T177</f>
        <v>0</v>
      </c>
      <c r="AR82" s="186" t="s">
        <v>146</v>
      </c>
      <c r="AT82" s="187" t="s">
        <v>71</v>
      </c>
      <c r="AU82" s="187" t="s">
        <v>72</v>
      </c>
      <c r="AY82" s="186" t="s">
        <v>129</v>
      </c>
      <c r="BK82" s="188">
        <f>BK83+BK120+BK169+BK177</f>
        <v>0</v>
      </c>
    </row>
    <row r="83" spans="2:65" s="10" customFormat="1" ht="19.899999999999999" customHeight="1">
      <c r="B83" s="175"/>
      <c r="C83" s="176"/>
      <c r="D83" s="177" t="s">
        <v>71</v>
      </c>
      <c r="E83" s="189" t="s">
        <v>920</v>
      </c>
      <c r="F83" s="189" t="s">
        <v>921</v>
      </c>
      <c r="G83" s="176"/>
      <c r="H83" s="176"/>
      <c r="I83" s="179"/>
      <c r="J83" s="190">
        <f>BK83</f>
        <v>0</v>
      </c>
      <c r="K83" s="176"/>
      <c r="L83" s="181"/>
      <c r="M83" s="182"/>
      <c r="N83" s="183"/>
      <c r="O83" s="183"/>
      <c r="P83" s="184">
        <f>SUM(P84:P119)</f>
        <v>0</v>
      </c>
      <c r="Q83" s="183"/>
      <c r="R83" s="184">
        <f>SUM(R84:R119)</f>
        <v>0</v>
      </c>
      <c r="S83" s="183"/>
      <c r="T83" s="185">
        <f>SUM(T84:T119)</f>
        <v>0</v>
      </c>
      <c r="AR83" s="186" t="s">
        <v>146</v>
      </c>
      <c r="AT83" s="187" t="s">
        <v>71</v>
      </c>
      <c r="AU83" s="187" t="s">
        <v>80</v>
      </c>
      <c r="AY83" s="186" t="s">
        <v>129</v>
      </c>
      <c r="BK83" s="188">
        <f>SUM(BK84:BK119)</f>
        <v>0</v>
      </c>
    </row>
    <row r="84" spans="2:65" s="1" customFormat="1" ht="16.5" customHeight="1">
      <c r="B84" s="40"/>
      <c r="C84" s="191" t="s">
        <v>80</v>
      </c>
      <c r="D84" s="191" t="s">
        <v>131</v>
      </c>
      <c r="E84" s="192" t="s">
        <v>922</v>
      </c>
      <c r="F84" s="193" t="s">
        <v>923</v>
      </c>
      <c r="G84" s="194" t="s">
        <v>924</v>
      </c>
      <c r="H84" s="195">
        <v>1</v>
      </c>
      <c r="I84" s="196"/>
      <c r="J84" s="197">
        <f>ROUND(I84*H84,2)</f>
        <v>0</v>
      </c>
      <c r="K84" s="193" t="s">
        <v>925</v>
      </c>
      <c r="L84" s="60"/>
      <c r="M84" s="198" t="s">
        <v>21</v>
      </c>
      <c r="N84" s="199" t="s">
        <v>43</v>
      </c>
      <c r="O84" s="41"/>
      <c r="P84" s="200">
        <f>O84*H84</f>
        <v>0</v>
      </c>
      <c r="Q84" s="200">
        <v>0</v>
      </c>
      <c r="R84" s="200">
        <f>Q84*H84</f>
        <v>0</v>
      </c>
      <c r="S84" s="200">
        <v>0</v>
      </c>
      <c r="T84" s="201">
        <f>S84*H84</f>
        <v>0</v>
      </c>
      <c r="AR84" s="23" t="s">
        <v>926</v>
      </c>
      <c r="AT84" s="23" t="s">
        <v>131</v>
      </c>
      <c r="AU84" s="23" t="s">
        <v>82</v>
      </c>
      <c r="AY84" s="23" t="s">
        <v>129</v>
      </c>
      <c r="BE84" s="202">
        <f>IF(N84="základní",J84,0)</f>
        <v>0</v>
      </c>
      <c r="BF84" s="202">
        <f>IF(N84="snížená",J84,0)</f>
        <v>0</v>
      </c>
      <c r="BG84" s="202">
        <f>IF(N84="zákl. přenesená",J84,0)</f>
        <v>0</v>
      </c>
      <c r="BH84" s="202">
        <f>IF(N84="sníž. přenesená",J84,0)</f>
        <v>0</v>
      </c>
      <c r="BI84" s="202">
        <f>IF(N84="nulová",J84,0)</f>
        <v>0</v>
      </c>
      <c r="BJ84" s="23" t="s">
        <v>80</v>
      </c>
      <c r="BK84" s="202">
        <f>ROUND(I84*H84,2)</f>
        <v>0</v>
      </c>
      <c r="BL84" s="23" t="s">
        <v>926</v>
      </c>
      <c r="BM84" s="23" t="s">
        <v>927</v>
      </c>
    </row>
    <row r="85" spans="2:65" s="1" customFormat="1" ht="16.5" customHeight="1">
      <c r="B85" s="40"/>
      <c r="C85" s="191" t="s">
        <v>82</v>
      </c>
      <c r="D85" s="191" t="s">
        <v>131</v>
      </c>
      <c r="E85" s="192" t="s">
        <v>928</v>
      </c>
      <c r="F85" s="193" t="s">
        <v>929</v>
      </c>
      <c r="G85" s="194" t="s">
        <v>930</v>
      </c>
      <c r="H85" s="195">
        <v>1</v>
      </c>
      <c r="I85" s="196"/>
      <c r="J85" s="197">
        <f>ROUND(I85*H85,2)</f>
        <v>0</v>
      </c>
      <c r="K85" s="193" t="s">
        <v>925</v>
      </c>
      <c r="L85" s="60"/>
      <c r="M85" s="198" t="s">
        <v>21</v>
      </c>
      <c r="N85" s="199" t="s">
        <v>43</v>
      </c>
      <c r="O85" s="41"/>
      <c r="P85" s="200">
        <f>O85*H85</f>
        <v>0</v>
      </c>
      <c r="Q85" s="200">
        <v>0</v>
      </c>
      <c r="R85" s="200">
        <f>Q85*H85</f>
        <v>0</v>
      </c>
      <c r="S85" s="200">
        <v>0</v>
      </c>
      <c r="T85" s="201">
        <f>S85*H85</f>
        <v>0</v>
      </c>
      <c r="AR85" s="23" t="s">
        <v>136</v>
      </c>
      <c r="AT85" s="23" t="s">
        <v>131</v>
      </c>
      <c r="AU85" s="23" t="s">
        <v>82</v>
      </c>
      <c r="AY85" s="23" t="s">
        <v>129</v>
      </c>
      <c r="BE85" s="202">
        <f>IF(N85="základní",J85,0)</f>
        <v>0</v>
      </c>
      <c r="BF85" s="202">
        <f>IF(N85="snížená",J85,0)</f>
        <v>0</v>
      </c>
      <c r="BG85" s="202">
        <f>IF(N85="zákl. přenesená",J85,0)</f>
        <v>0</v>
      </c>
      <c r="BH85" s="202">
        <f>IF(N85="sníž. přenesená",J85,0)</f>
        <v>0</v>
      </c>
      <c r="BI85" s="202">
        <f>IF(N85="nulová",J85,0)</f>
        <v>0</v>
      </c>
      <c r="BJ85" s="23" t="s">
        <v>80</v>
      </c>
      <c r="BK85" s="202">
        <f>ROUND(I85*H85,2)</f>
        <v>0</v>
      </c>
      <c r="BL85" s="23" t="s">
        <v>136</v>
      </c>
      <c r="BM85" s="23" t="s">
        <v>931</v>
      </c>
    </row>
    <row r="86" spans="2:65" s="11" customFormat="1" ht="27">
      <c r="B86" s="203"/>
      <c r="C86" s="204"/>
      <c r="D86" s="205" t="s">
        <v>138</v>
      </c>
      <c r="E86" s="206" t="s">
        <v>21</v>
      </c>
      <c r="F86" s="207" t="s">
        <v>932</v>
      </c>
      <c r="G86" s="204"/>
      <c r="H86" s="206" t="s">
        <v>21</v>
      </c>
      <c r="I86" s="208"/>
      <c r="J86" s="204"/>
      <c r="K86" s="204"/>
      <c r="L86" s="209"/>
      <c r="M86" s="210"/>
      <c r="N86" s="211"/>
      <c r="O86" s="211"/>
      <c r="P86" s="211"/>
      <c r="Q86" s="211"/>
      <c r="R86" s="211"/>
      <c r="S86" s="211"/>
      <c r="T86" s="212"/>
      <c r="AT86" s="213" t="s">
        <v>138</v>
      </c>
      <c r="AU86" s="213" t="s">
        <v>82</v>
      </c>
      <c r="AV86" s="11" t="s">
        <v>80</v>
      </c>
      <c r="AW86" s="11" t="s">
        <v>36</v>
      </c>
      <c r="AX86" s="11" t="s">
        <v>72</v>
      </c>
      <c r="AY86" s="213" t="s">
        <v>129</v>
      </c>
    </row>
    <row r="87" spans="2:65" s="12" customFormat="1" ht="13.5">
      <c r="B87" s="214"/>
      <c r="C87" s="215"/>
      <c r="D87" s="205" t="s">
        <v>138</v>
      </c>
      <c r="E87" s="216" t="s">
        <v>21</v>
      </c>
      <c r="F87" s="217" t="s">
        <v>80</v>
      </c>
      <c r="G87" s="215"/>
      <c r="H87" s="218">
        <v>1</v>
      </c>
      <c r="I87" s="219"/>
      <c r="J87" s="215"/>
      <c r="K87" s="215"/>
      <c r="L87" s="220"/>
      <c r="M87" s="221"/>
      <c r="N87" s="222"/>
      <c r="O87" s="222"/>
      <c r="P87" s="222"/>
      <c r="Q87" s="222"/>
      <c r="R87" s="222"/>
      <c r="S87" s="222"/>
      <c r="T87" s="223"/>
      <c r="AT87" s="224" t="s">
        <v>138</v>
      </c>
      <c r="AU87" s="224" t="s">
        <v>82</v>
      </c>
      <c r="AV87" s="12" t="s">
        <v>82</v>
      </c>
      <c r="AW87" s="12" t="s">
        <v>36</v>
      </c>
      <c r="AX87" s="12" t="s">
        <v>72</v>
      </c>
      <c r="AY87" s="224" t="s">
        <v>129</v>
      </c>
    </row>
    <row r="88" spans="2:65" s="13" customFormat="1" ht="13.5">
      <c r="B88" s="225"/>
      <c r="C88" s="226"/>
      <c r="D88" s="205" t="s">
        <v>138</v>
      </c>
      <c r="E88" s="227" t="s">
        <v>21</v>
      </c>
      <c r="F88" s="228" t="s">
        <v>155</v>
      </c>
      <c r="G88" s="226"/>
      <c r="H88" s="229">
        <v>1</v>
      </c>
      <c r="I88" s="230"/>
      <c r="J88" s="226"/>
      <c r="K88" s="226"/>
      <c r="L88" s="231"/>
      <c r="M88" s="232"/>
      <c r="N88" s="233"/>
      <c r="O88" s="233"/>
      <c r="P88" s="233"/>
      <c r="Q88" s="233"/>
      <c r="R88" s="233"/>
      <c r="S88" s="233"/>
      <c r="T88" s="234"/>
      <c r="AT88" s="235" t="s">
        <v>138</v>
      </c>
      <c r="AU88" s="235" t="s">
        <v>82</v>
      </c>
      <c r="AV88" s="13" t="s">
        <v>136</v>
      </c>
      <c r="AW88" s="13" t="s">
        <v>36</v>
      </c>
      <c r="AX88" s="13" t="s">
        <v>80</v>
      </c>
      <c r="AY88" s="235" t="s">
        <v>129</v>
      </c>
    </row>
    <row r="89" spans="2:65" s="1" customFormat="1" ht="16.5" customHeight="1">
      <c r="B89" s="40"/>
      <c r="C89" s="191" t="s">
        <v>147</v>
      </c>
      <c r="D89" s="191" t="s">
        <v>131</v>
      </c>
      <c r="E89" s="192" t="s">
        <v>933</v>
      </c>
      <c r="F89" s="193" t="s">
        <v>934</v>
      </c>
      <c r="G89" s="194" t="s">
        <v>930</v>
      </c>
      <c r="H89" s="195">
        <v>1</v>
      </c>
      <c r="I89" s="196"/>
      <c r="J89" s="197">
        <f>ROUND(I89*H89,2)</f>
        <v>0</v>
      </c>
      <c r="K89" s="193" t="s">
        <v>925</v>
      </c>
      <c r="L89" s="60"/>
      <c r="M89" s="198" t="s">
        <v>21</v>
      </c>
      <c r="N89" s="199" t="s">
        <v>43</v>
      </c>
      <c r="O89" s="41"/>
      <c r="P89" s="200">
        <f>O89*H89</f>
        <v>0</v>
      </c>
      <c r="Q89" s="200">
        <v>0</v>
      </c>
      <c r="R89" s="200">
        <f>Q89*H89</f>
        <v>0</v>
      </c>
      <c r="S89" s="200">
        <v>0</v>
      </c>
      <c r="T89" s="201">
        <f>S89*H89</f>
        <v>0</v>
      </c>
      <c r="AR89" s="23" t="s">
        <v>136</v>
      </c>
      <c r="AT89" s="23" t="s">
        <v>131</v>
      </c>
      <c r="AU89" s="23" t="s">
        <v>82</v>
      </c>
      <c r="AY89" s="23" t="s">
        <v>129</v>
      </c>
      <c r="BE89" s="202">
        <f>IF(N89="základní",J89,0)</f>
        <v>0</v>
      </c>
      <c r="BF89" s="202">
        <f>IF(N89="snížená",J89,0)</f>
        <v>0</v>
      </c>
      <c r="BG89" s="202">
        <f>IF(N89="zákl. přenesená",J89,0)</f>
        <v>0</v>
      </c>
      <c r="BH89" s="202">
        <f>IF(N89="sníž. přenesená",J89,0)</f>
        <v>0</v>
      </c>
      <c r="BI89" s="202">
        <f>IF(N89="nulová",J89,0)</f>
        <v>0</v>
      </c>
      <c r="BJ89" s="23" t="s">
        <v>80</v>
      </c>
      <c r="BK89" s="202">
        <f>ROUND(I89*H89,2)</f>
        <v>0</v>
      </c>
      <c r="BL89" s="23" t="s">
        <v>136</v>
      </c>
      <c r="BM89" s="23" t="s">
        <v>935</v>
      </c>
    </row>
    <row r="90" spans="2:65" s="11" customFormat="1" ht="13.5">
      <c r="B90" s="203"/>
      <c r="C90" s="204"/>
      <c r="D90" s="205" t="s">
        <v>138</v>
      </c>
      <c r="E90" s="206" t="s">
        <v>21</v>
      </c>
      <c r="F90" s="207" t="s">
        <v>936</v>
      </c>
      <c r="G90" s="204"/>
      <c r="H90" s="206" t="s">
        <v>21</v>
      </c>
      <c r="I90" s="208"/>
      <c r="J90" s="204"/>
      <c r="K90" s="204"/>
      <c r="L90" s="209"/>
      <c r="M90" s="210"/>
      <c r="N90" s="211"/>
      <c r="O90" s="211"/>
      <c r="P90" s="211"/>
      <c r="Q90" s="211"/>
      <c r="R90" s="211"/>
      <c r="S90" s="211"/>
      <c r="T90" s="212"/>
      <c r="AT90" s="213" t="s">
        <v>138</v>
      </c>
      <c r="AU90" s="213" t="s">
        <v>82</v>
      </c>
      <c r="AV90" s="11" t="s">
        <v>80</v>
      </c>
      <c r="AW90" s="11" t="s">
        <v>36</v>
      </c>
      <c r="AX90" s="11" t="s">
        <v>72</v>
      </c>
      <c r="AY90" s="213" t="s">
        <v>129</v>
      </c>
    </row>
    <row r="91" spans="2:65" s="11" customFormat="1" ht="13.5">
      <c r="B91" s="203"/>
      <c r="C91" s="204"/>
      <c r="D91" s="205" t="s">
        <v>138</v>
      </c>
      <c r="E91" s="206" t="s">
        <v>21</v>
      </c>
      <c r="F91" s="207" t="s">
        <v>937</v>
      </c>
      <c r="G91" s="204"/>
      <c r="H91" s="206" t="s">
        <v>21</v>
      </c>
      <c r="I91" s="208"/>
      <c r="J91" s="204"/>
      <c r="K91" s="204"/>
      <c r="L91" s="209"/>
      <c r="M91" s="210"/>
      <c r="N91" s="211"/>
      <c r="O91" s="211"/>
      <c r="P91" s="211"/>
      <c r="Q91" s="211"/>
      <c r="R91" s="211"/>
      <c r="S91" s="211"/>
      <c r="T91" s="212"/>
      <c r="AT91" s="213" t="s">
        <v>138</v>
      </c>
      <c r="AU91" s="213" t="s">
        <v>82</v>
      </c>
      <c r="AV91" s="11" t="s">
        <v>80</v>
      </c>
      <c r="AW91" s="11" t="s">
        <v>36</v>
      </c>
      <c r="AX91" s="11" t="s">
        <v>72</v>
      </c>
      <c r="AY91" s="213" t="s">
        <v>129</v>
      </c>
    </row>
    <row r="92" spans="2:65" s="11" customFormat="1" ht="27">
      <c r="B92" s="203"/>
      <c r="C92" s="204"/>
      <c r="D92" s="205" t="s">
        <v>138</v>
      </c>
      <c r="E92" s="206" t="s">
        <v>21</v>
      </c>
      <c r="F92" s="207" t="s">
        <v>938</v>
      </c>
      <c r="G92" s="204"/>
      <c r="H92" s="206" t="s">
        <v>21</v>
      </c>
      <c r="I92" s="208"/>
      <c r="J92" s="204"/>
      <c r="K92" s="204"/>
      <c r="L92" s="209"/>
      <c r="M92" s="210"/>
      <c r="N92" s="211"/>
      <c r="O92" s="211"/>
      <c r="P92" s="211"/>
      <c r="Q92" s="211"/>
      <c r="R92" s="211"/>
      <c r="S92" s="211"/>
      <c r="T92" s="212"/>
      <c r="AT92" s="213" t="s">
        <v>138</v>
      </c>
      <c r="AU92" s="213" t="s">
        <v>82</v>
      </c>
      <c r="AV92" s="11" t="s">
        <v>80</v>
      </c>
      <c r="AW92" s="11" t="s">
        <v>36</v>
      </c>
      <c r="AX92" s="11" t="s">
        <v>72</v>
      </c>
      <c r="AY92" s="213" t="s">
        <v>129</v>
      </c>
    </row>
    <row r="93" spans="2:65" s="11" customFormat="1" ht="13.5">
      <c r="B93" s="203"/>
      <c r="C93" s="204"/>
      <c r="D93" s="205" t="s">
        <v>138</v>
      </c>
      <c r="E93" s="206" t="s">
        <v>21</v>
      </c>
      <c r="F93" s="207" t="s">
        <v>939</v>
      </c>
      <c r="G93" s="204"/>
      <c r="H93" s="206" t="s">
        <v>21</v>
      </c>
      <c r="I93" s="208"/>
      <c r="J93" s="204"/>
      <c r="K93" s="204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138</v>
      </c>
      <c r="AU93" s="213" t="s">
        <v>82</v>
      </c>
      <c r="AV93" s="11" t="s">
        <v>80</v>
      </c>
      <c r="AW93" s="11" t="s">
        <v>36</v>
      </c>
      <c r="AX93" s="11" t="s">
        <v>72</v>
      </c>
      <c r="AY93" s="213" t="s">
        <v>129</v>
      </c>
    </row>
    <row r="94" spans="2:65" s="12" customFormat="1" ht="13.5">
      <c r="B94" s="214"/>
      <c r="C94" s="215"/>
      <c r="D94" s="205" t="s">
        <v>138</v>
      </c>
      <c r="E94" s="216" t="s">
        <v>21</v>
      </c>
      <c r="F94" s="217" t="s">
        <v>80</v>
      </c>
      <c r="G94" s="215"/>
      <c r="H94" s="218">
        <v>1</v>
      </c>
      <c r="I94" s="219"/>
      <c r="J94" s="215"/>
      <c r="K94" s="215"/>
      <c r="L94" s="220"/>
      <c r="M94" s="221"/>
      <c r="N94" s="222"/>
      <c r="O94" s="222"/>
      <c r="P94" s="222"/>
      <c r="Q94" s="222"/>
      <c r="R94" s="222"/>
      <c r="S94" s="222"/>
      <c r="T94" s="223"/>
      <c r="AT94" s="224" t="s">
        <v>138</v>
      </c>
      <c r="AU94" s="224" t="s">
        <v>82</v>
      </c>
      <c r="AV94" s="12" t="s">
        <v>82</v>
      </c>
      <c r="AW94" s="12" t="s">
        <v>36</v>
      </c>
      <c r="AX94" s="12" t="s">
        <v>72</v>
      </c>
      <c r="AY94" s="224" t="s">
        <v>129</v>
      </c>
    </row>
    <row r="95" spans="2:65" s="13" customFormat="1" ht="13.5">
      <c r="B95" s="225"/>
      <c r="C95" s="226"/>
      <c r="D95" s="205" t="s">
        <v>138</v>
      </c>
      <c r="E95" s="227" t="s">
        <v>21</v>
      </c>
      <c r="F95" s="228" t="s">
        <v>155</v>
      </c>
      <c r="G95" s="226"/>
      <c r="H95" s="229">
        <v>1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AT95" s="235" t="s">
        <v>138</v>
      </c>
      <c r="AU95" s="235" t="s">
        <v>82</v>
      </c>
      <c r="AV95" s="13" t="s">
        <v>136</v>
      </c>
      <c r="AW95" s="13" t="s">
        <v>36</v>
      </c>
      <c r="AX95" s="13" t="s">
        <v>80</v>
      </c>
      <c r="AY95" s="235" t="s">
        <v>129</v>
      </c>
    </row>
    <row r="96" spans="2:65" s="1" customFormat="1" ht="16.5" customHeight="1">
      <c r="B96" s="40"/>
      <c r="C96" s="191" t="s">
        <v>136</v>
      </c>
      <c r="D96" s="191" t="s">
        <v>131</v>
      </c>
      <c r="E96" s="192" t="s">
        <v>940</v>
      </c>
      <c r="F96" s="193" t="s">
        <v>941</v>
      </c>
      <c r="G96" s="194" t="s">
        <v>924</v>
      </c>
      <c r="H96" s="195">
        <v>1</v>
      </c>
      <c r="I96" s="196"/>
      <c r="J96" s="197">
        <f>ROUND(I96*H96,2)</f>
        <v>0</v>
      </c>
      <c r="K96" s="193" t="s">
        <v>925</v>
      </c>
      <c r="L96" s="60"/>
      <c r="M96" s="198" t="s">
        <v>21</v>
      </c>
      <c r="N96" s="199" t="s">
        <v>43</v>
      </c>
      <c r="O96" s="41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3" t="s">
        <v>136</v>
      </c>
      <c r="AT96" s="23" t="s">
        <v>131</v>
      </c>
      <c r="AU96" s="23" t="s">
        <v>82</v>
      </c>
      <c r="AY96" s="23" t="s">
        <v>129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3" t="s">
        <v>80</v>
      </c>
      <c r="BK96" s="202">
        <f>ROUND(I96*H96,2)</f>
        <v>0</v>
      </c>
      <c r="BL96" s="23" t="s">
        <v>136</v>
      </c>
      <c r="BM96" s="23" t="s">
        <v>942</v>
      </c>
    </row>
    <row r="97" spans="2:65" s="11" customFormat="1" ht="13.5">
      <c r="B97" s="203"/>
      <c r="C97" s="204"/>
      <c r="D97" s="205" t="s">
        <v>138</v>
      </c>
      <c r="E97" s="206" t="s">
        <v>21</v>
      </c>
      <c r="F97" s="207" t="s">
        <v>943</v>
      </c>
      <c r="G97" s="204"/>
      <c r="H97" s="206" t="s">
        <v>21</v>
      </c>
      <c r="I97" s="208"/>
      <c r="J97" s="204"/>
      <c r="K97" s="204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138</v>
      </c>
      <c r="AU97" s="213" t="s">
        <v>82</v>
      </c>
      <c r="AV97" s="11" t="s">
        <v>80</v>
      </c>
      <c r="AW97" s="11" t="s">
        <v>36</v>
      </c>
      <c r="AX97" s="11" t="s">
        <v>72</v>
      </c>
      <c r="AY97" s="213" t="s">
        <v>129</v>
      </c>
    </row>
    <row r="98" spans="2:65" s="11" customFormat="1" ht="13.5">
      <c r="B98" s="203"/>
      <c r="C98" s="204"/>
      <c r="D98" s="205" t="s">
        <v>138</v>
      </c>
      <c r="E98" s="206" t="s">
        <v>21</v>
      </c>
      <c r="F98" s="207" t="s">
        <v>937</v>
      </c>
      <c r="G98" s="204"/>
      <c r="H98" s="206" t="s">
        <v>21</v>
      </c>
      <c r="I98" s="208"/>
      <c r="J98" s="204"/>
      <c r="K98" s="204"/>
      <c r="L98" s="209"/>
      <c r="M98" s="210"/>
      <c r="N98" s="211"/>
      <c r="O98" s="211"/>
      <c r="P98" s="211"/>
      <c r="Q98" s="211"/>
      <c r="R98" s="211"/>
      <c r="S98" s="211"/>
      <c r="T98" s="212"/>
      <c r="AT98" s="213" t="s">
        <v>138</v>
      </c>
      <c r="AU98" s="213" t="s">
        <v>82</v>
      </c>
      <c r="AV98" s="11" t="s">
        <v>80</v>
      </c>
      <c r="AW98" s="11" t="s">
        <v>36</v>
      </c>
      <c r="AX98" s="11" t="s">
        <v>72</v>
      </c>
      <c r="AY98" s="213" t="s">
        <v>129</v>
      </c>
    </row>
    <row r="99" spans="2:65" s="11" customFormat="1" ht="27">
      <c r="B99" s="203"/>
      <c r="C99" s="204"/>
      <c r="D99" s="205" t="s">
        <v>138</v>
      </c>
      <c r="E99" s="206" t="s">
        <v>21</v>
      </c>
      <c r="F99" s="207" t="s">
        <v>944</v>
      </c>
      <c r="G99" s="204"/>
      <c r="H99" s="206" t="s">
        <v>21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138</v>
      </c>
      <c r="AU99" s="213" t="s">
        <v>82</v>
      </c>
      <c r="AV99" s="11" t="s">
        <v>80</v>
      </c>
      <c r="AW99" s="11" t="s">
        <v>36</v>
      </c>
      <c r="AX99" s="11" t="s">
        <v>72</v>
      </c>
      <c r="AY99" s="213" t="s">
        <v>129</v>
      </c>
    </row>
    <row r="100" spans="2:65" s="12" customFormat="1" ht="13.5">
      <c r="B100" s="214"/>
      <c r="C100" s="215"/>
      <c r="D100" s="205" t="s">
        <v>138</v>
      </c>
      <c r="E100" s="216" t="s">
        <v>21</v>
      </c>
      <c r="F100" s="217" t="s">
        <v>80</v>
      </c>
      <c r="G100" s="215"/>
      <c r="H100" s="218">
        <v>1</v>
      </c>
      <c r="I100" s="219"/>
      <c r="J100" s="215"/>
      <c r="K100" s="215"/>
      <c r="L100" s="220"/>
      <c r="M100" s="221"/>
      <c r="N100" s="222"/>
      <c r="O100" s="222"/>
      <c r="P100" s="222"/>
      <c r="Q100" s="222"/>
      <c r="R100" s="222"/>
      <c r="S100" s="222"/>
      <c r="T100" s="223"/>
      <c r="AT100" s="224" t="s">
        <v>138</v>
      </c>
      <c r="AU100" s="224" t="s">
        <v>82</v>
      </c>
      <c r="AV100" s="12" t="s">
        <v>82</v>
      </c>
      <c r="AW100" s="12" t="s">
        <v>36</v>
      </c>
      <c r="AX100" s="12" t="s">
        <v>72</v>
      </c>
      <c r="AY100" s="224" t="s">
        <v>129</v>
      </c>
    </row>
    <row r="101" spans="2:65" s="13" customFormat="1" ht="13.5">
      <c r="B101" s="225"/>
      <c r="C101" s="226"/>
      <c r="D101" s="205" t="s">
        <v>138</v>
      </c>
      <c r="E101" s="227" t="s">
        <v>21</v>
      </c>
      <c r="F101" s="228" t="s">
        <v>155</v>
      </c>
      <c r="G101" s="226"/>
      <c r="H101" s="229">
        <v>1</v>
      </c>
      <c r="I101" s="230"/>
      <c r="J101" s="226"/>
      <c r="K101" s="226"/>
      <c r="L101" s="231"/>
      <c r="M101" s="232"/>
      <c r="N101" s="233"/>
      <c r="O101" s="233"/>
      <c r="P101" s="233"/>
      <c r="Q101" s="233"/>
      <c r="R101" s="233"/>
      <c r="S101" s="233"/>
      <c r="T101" s="234"/>
      <c r="AT101" s="235" t="s">
        <v>138</v>
      </c>
      <c r="AU101" s="235" t="s">
        <v>82</v>
      </c>
      <c r="AV101" s="13" t="s">
        <v>136</v>
      </c>
      <c r="AW101" s="13" t="s">
        <v>36</v>
      </c>
      <c r="AX101" s="13" t="s">
        <v>80</v>
      </c>
      <c r="AY101" s="235" t="s">
        <v>129</v>
      </c>
    </row>
    <row r="102" spans="2:65" s="1" customFormat="1" ht="16.5" customHeight="1">
      <c r="B102" s="40"/>
      <c r="C102" s="191" t="s">
        <v>146</v>
      </c>
      <c r="D102" s="191" t="s">
        <v>131</v>
      </c>
      <c r="E102" s="192" t="s">
        <v>945</v>
      </c>
      <c r="F102" s="193" t="s">
        <v>946</v>
      </c>
      <c r="G102" s="194" t="s">
        <v>930</v>
      </c>
      <c r="H102" s="195">
        <v>1</v>
      </c>
      <c r="I102" s="196"/>
      <c r="J102" s="197">
        <f>ROUND(I102*H102,2)</f>
        <v>0</v>
      </c>
      <c r="K102" s="193" t="s">
        <v>925</v>
      </c>
      <c r="L102" s="60"/>
      <c r="M102" s="198" t="s">
        <v>21</v>
      </c>
      <c r="N102" s="199" t="s">
        <v>43</v>
      </c>
      <c r="O102" s="41"/>
      <c r="P102" s="200">
        <f>O102*H102</f>
        <v>0</v>
      </c>
      <c r="Q102" s="200">
        <v>0</v>
      </c>
      <c r="R102" s="200">
        <f>Q102*H102</f>
        <v>0</v>
      </c>
      <c r="S102" s="200">
        <v>0</v>
      </c>
      <c r="T102" s="201">
        <f>S102*H102</f>
        <v>0</v>
      </c>
      <c r="AR102" s="23" t="s">
        <v>136</v>
      </c>
      <c r="AT102" s="23" t="s">
        <v>131</v>
      </c>
      <c r="AU102" s="23" t="s">
        <v>82</v>
      </c>
      <c r="AY102" s="23" t="s">
        <v>129</v>
      </c>
      <c r="BE102" s="202">
        <f>IF(N102="základní",J102,0)</f>
        <v>0</v>
      </c>
      <c r="BF102" s="202">
        <f>IF(N102="snížená",J102,0)</f>
        <v>0</v>
      </c>
      <c r="BG102" s="202">
        <f>IF(N102="zákl. přenesená",J102,0)</f>
        <v>0</v>
      </c>
      <c r="BH102" s="202">
        <f>IF(N102="sníž. přenesená",J102,0)</f>
        <v>0</v>
      </c>
      <c r="BI102" s="202">
        <f>IF(N102="nulová",J102,0)</f>
        <v>0</v>
      </c>
      <c r="BJ102" s="23" t="s">
        <v>80</v>
      </c>
      <c r="BK102" s="202">
        <f>ROUND(I102*H102,2)</f>
        <v>0</v>
      </c>
      <c r="BL102" s="23" t="s">
        <v>136</v>
      </c>
      <c r="BM102" s="23" t="s">
        <v>947</v>
      </c>
    </row>
    <row r="103" spans="2:65" s="11" customFormat="1" ht="27">
      <c r="B103" s="203"/>
      <c r="C103" s="204"/>
      <c r="D103" s="205" t="s">
        <v>138</v>
      </c>
      <c r="E103" s="206" t="s">
        <v>21</v>
      </c>
      <c r="F103" s="207" t="s">
        <v>948</v>
      </c>
      <c r="G103" s="204"/>
      <c r="H103" s="206" t="s">
        <v>21</v>
      </c>
      <c r="I103" s="208"/>
      <c r="J103" s="204"/>
      <c r="K103" s="204"/>
      <c r="L103" s="209"/>
      <c r="M103" s="210"/>
      <c r="N103" s="211"/>
      <c r="O103" s="211"/>
      <c r="P103" s="211"/>
      <c r="Q103" s="211"/>
      <c r="R103" s="211"/>
      <c r="S103" s="211"/>
      <c r="T103" s="212"/>
      <c r="AT103" s="213" t="s">
        <v>138</v>
      </c>
      <c r="AU103" s="213" t="s">
        <v>82</v>
      </c>
      <c r="AV103" s="11" t="s">
        <v>80</v>
      </c>
      <c r="AW103" s="11" t="s">
        <v>36</v>
      </c>
      <c r="AX103" s="11" t="s">
        <v>72</v>
      </c>
      <c r="AY103" s="213" t="s">
        <v>129</v>
      </c>
    </row>
    <row r="104" spans="2:65" s="11" customFormat="1" ht="13.5">
      <c r="B104" s="203"/>
      <c r="C104" s="204"/>
      <c r="D104" s="205" t="s">
        <v>138</v>
      </c>
      <c r="E104" s="206" t="s">
        <v>21</v>
      </c>
      <c r="F104" s="207" t="s">
        <v>937</v>
      </c>
      <c r="G104" s="204"/>
      <c r="H104" s="206" t="s">
        <v>21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138</v>
      </c>
      <c r="AU104" s="213" t="s">
        <v>82</v>
      </c>
      <c r="AV104" s="11" t="s">
        <v>80</v>
      </c>
      <c r="AW104" s="11" t="s">
        <v>36</v>
      </c>
      <c r="AX104" s="11" t="s">
        <v>72</v>
      </c>
      <c r="AY104" s="213" t="s">
        <v>129</v>
      </c>
    </row>
    <row r="105" spans="2:65" s="11" customFormat="1" ht="27">
      <c r="B105" s="203"/>
      <c r="C105" s="204"/>
      <c r="D105" s="205" t="s">
        <v>138</v>
      </c>
      <c r="E105" s="206" t="s">
        <v>21</v>
      </c>
      <c r="F105" s="207" t="s">
        <v>949</v>
      </c>
      <c r="G105" s="204"/>
      <c r="H105" s="206" t="s">
        <v>21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138</v>
      </c>
      <c r="AU105" s="213" t="s">
        <v>82</v>
      </c>
      <c r="AV105" s="11" t="s">
        <v>80</v>
      </c>
      <c r="AW105" s="11" t="s">
        <v>36</v>
      </c>
      <c r="AX105" s="11" t="s">
        <v>72</v>
      </c>
      <c r="AY105" s="213" t="s">
        <v>129</v>
      </c>
    </row>
    <row r="106" spans="2:65" s="12" customFormat="1" ht="13.5">
      <c r="B106" s="214"/>
      <c r="C106" s="215"/>
      <c r="D106" s="205" t="s">
        <v>138</v>
      </c>
      <c r="E106" s="216" t="s">
        <v>21</v>
      </c>
      <c r="F106" s="217" t="s">
        <v>80</v>
      </c>
      <c r="G106" s="215"/>
      <c r="H106" s="218">
        <v>1</v>
      </c>
      <c r="I106" s="219"/>
      <c r="J106" s="215"/>
      <c r="K106" s="215"/>
      <c r="L106" s="220"/>
      <c r="M106" s="221"/>
      <c r="N106" s="222"/>
      <c r="O106" s="222"/>
      <c r="P106" s="222"/>
      <c r="Q106" s="222"/>
      <c r="R106" s="222"/>
      <c r="S106" s="222"/>
      <c r="T106" s="223"/>
      <c r="AT106" s="224" t="s">
        <v>138</v>
      </c>
      <c r="AU106" s="224" t="s">
        <v>82</v>
      </c>
      <c r="AV106" s="12" t="s">
        <v>82</v>
      </c>
      <c r="AW106" s="12" t="s">
        <v>36</v>
      </c>
      <c r="AX106" s="12" t="s">
        <v>72</v>
      </c>
      <c r="AY106" s="224" t="s">
        <v>129</v>
      </c>
    </row>
    <row r="107" spans="2:65" s="12" customFormat="1" ht="13.5">
      <c r="B107" s="214"/>
      <c r="C107" s="215"/>
      <c r="D107" s="205" t="s">
        <v>138</v>
      </c>
      <c r="E107" s="216" t="s">
        <v>21</v>
      </c>
      <c r="F107" s="217" t="s">
        <v>21</v>
      </c>
      <c r="G107" s="215"/>
      <c r="H107" s="218">
        <v>0</v>
      </c>
      <c r="I107" s="219"/>
      <c r="J107" s="215"/>
      <c r="K107" s="215"/>
      <c r="L107" s="220"/>
      <c r="M107" s="221"/>
      <c r="N107" s="222"/>
      <c r="O107" s="222"/>
      <c r="P107" s="222"/>
      <c r="Q107" s="222"/>
      <c r="R107" s="222"/>
      <c r="S107" s="222"/>
      <c r="T107" s="223"/>
      <c r="AT107" s="224" t="s">
        <v>138</v>
      </c>
      <c r="AU107" s="224" t="s">
        <v>82</v>
      </c>
      <c r="AV107" s="12" t="s">
        <v>82</v>
      </c>
      <c r="AW107" s="12" t="s">
        <v>6</v>
      </c>
      <c r="AX107" s="12" t="s">
        <v>72</v>
      </c>
      <c r="AY107" s="224" t="s">
        <v>129</v>
      </c>
    </row>
    <row r="108" spans="2:65" s="13" customFormat="1" ht="13.5">
      <c r="B108" s="225"/>
      <c r="C108" s="226"/>
      <c r="D108" s="205" t="s">
        <v>138</v>
      </c>
      <c r="E108" s="227" t="s">
        <v>21</v>
      </c>
      <c r="F108" s="228" t="s">
        <v>155</v>
      </c>
      <c r="G108" s="226"/>
      <c r="H108" s="229">
        <v>1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AT108" s="235" t="s">
        <v>138</v>
      </c>
      <c r="AU108" s="235" t="s">
        <v>82</v>
      </c>
      <c r="AV108" s="13" t="s">
        <v>136</v>
      </c>
      <c r="AW108" s="13" t="s">
        <v>36</v>
      </c>
      <c r="AX108" s="13" t="s">
        <v>80</v>
      </c>
      <c r="AY108" s="235" t="s">
        <v>129</v>
      </c>
    </row>
    <row r="109" spans="2:65" s="1" customFormat="1" ht="16.5" customHeight="1">
      <c r="B109" s="40"/>
      <c r="C109" s="191" t="s">
        <v>163</v>
      </c>
      <c r="D109" s="191" t="s">
        <v>131</v>
      </c>
      <c r="E109" s="192" t="s">
        <v>950</v>
      </c>
      <c r="F109" s="193" t="s">
        <v>951</v>
      </c>
      <c r="G109" s="194" t="s">
        <v>930</v>
      </c>
      <c r="H109" s="195">
        <v>1</v>
      </c>
      <c r="I109" s="196"/>
      <c r="J109" s="197">
        <f>ROUND(I109*H109,2)</f>
        <v>0</v>
      </c>
      <c r="K109" s="193" t="s">
        <v>925</v>
      </c>
      <c r="L109" s="60"/>
      <c r="M109" s="198" t="s">
        <v>21</v>
      </c>
      <c r="N109" s="199" t="s">
        <v>43</v>
      </c>
      <c r="O109" s="41"/>
      <c r="P109" s="200">
        <f>O109*H109</f>
        <v>0</v>
      </c>
      <c r="Q109" s="200">
        <v>0</v>
      </c>
      <c r="R109" s="200">
        <f>Q109*H109</f>
        <v>0</v>
      </c>
      <c r="S109" s="200">
        <v>0</v>
      </c>
      <c r="T109" s="201">
        <f>S109*H109</f>
        <v>0</v>
      </c>
      <c r="AR109" s="23" t="s">
        <v>136</v>
      </c>
      <c r="AT109" s="23" t="s">
        <v>131</v>
      </c>
      <c r="AU109" s="23" t="s">
        <v>82</v>
      </c>
      <c r="AY109" s="23" t="s">
        <v>129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23" t="s">
        <v>80</v>
      </c>
      <c r="BK109" s="202">
        <f>ROUND(I109*H109,2)</f>
        <v>0</v>
      </c>
      <c r="BL109" s="23" t="s">
        <v>136</v>
      </c>
      <c r="BM109" s="23" t="s">
        <v>952</v>
      </c>
    </row>
    <row r="110" spans="2:65" s="11" customFormat="1" ht="13.5">
      <c r="B110" s="203"/>
      <c r="C110" s="204"/>
      <c r="D110" s="205" t="s">
        <v>138</v>
      </c>
      <c r="E110" s="206" t="s">
        <v>21</v>
      </c>
      <c r="F110" s="207" t="s">
        <v>937</v>
      </c>
      <c r="G110" s="204"/>
      <c r="H110" s="206" t="s">
        <v>21</v>
      </c>
      <c r="I110" s="208"/>
      <c r="J110" s="204"/>
      <c r="K110" s="204"/>
      <c r="L110" s="209"/>
      <c r="M110" s="210"/>
      <c r="N110" s="211"/>
      <c r="O110" s="211"/>
      <c r="P110" s="211"/>
      <c r="Q110" s="211"/>
      <c r="R110" s="211"/>
      <c r="S110" s="211"/>
      <c r="T110" s="212"/>
      <c r="AT110" s="213" t="s">
        <v>138</v>
      </c>
      <c r="AU110" s="213" t="s">
        <v>82</v>
      </c>
      <c r="AV110" s="11" t="s">
        <v>80</v>
      </c>
      <c r="AW110" s="11" t="s">
        <v>36</v>
      </c>
      <c r="AX110" s="11" t="s">
        <v>72</v>
      </c>
      <c r="AY110" s="213" t="s">
        <v>129</v>
      </c>
    </row>
    <row r="111" spans="2:65" s="11" customFormat="1" ht="27">
      <c r="B111" s="203"/>
      <c r="C111" s="204"/>
      <c r="D111" s="205" t="s">
        <v>138</v>
      </c>
      <c r="E111" s="206" t="s">
        <v>21</v>
      </c>
      <c r="F111" s="207" t="s">
        <v>953</v>
      </c>
      <c r="G111" s="204"/>
      <c r="H111" s="206" t="s">
        <v>21</v>
      </c>
      <c r="I111" s="208"/>
      <c r="J111" s="204"/>
      <c r="K111" s="204"/>
      <c r="L111" s="209"/>
      <c r="M111" s="210"/>
      <c r="N111" s="211"/>
      <c r="O111" s="211"/>
      <c r="P111" s="211"/>
      <c r="Q111" s="211"/>
      <c r="R111" s="211"/>
      <c r="S111" s="211"/>
      <c r="T111" s="212"/>
      <c r="AT111" s="213" t="s">
        <v>138</v>
      </c>
      <c r="AU111" s="213" t="s">
        <v>82</v>
      </c>
      <c r="AV111" s="11" t="s">
        <v>80</v>
      </c>
      <c r="AW111" s="11" t="s">
        <v>36</v>
      </c>
      <c r="AX111" s="11" t="s">
        <v>72</v>
      </c>
      <c r="AY111" s="213" t="s">
        <v>129</v>
      </c>
    </row>
    <row r="112" spans="2:65" s="12" customFormat="1" ht="13.5">
      <c r="B112" s="214"/>
      <c r="C112" s="215"/>
      <c r="D112" s="205" t="s">
        <v>138</v>
      </c>
      <c r="E112" s="216" t="s">
        <v>21</v>
      </c>
      <c r="F112" s="217" t="s">
        <v>80</v>
      </c>
      <c r="G112" s="215"/>
      <c r="H112" s="218">
        <v>1</v>
      </c>
      <c r="I112" s="219"/>
      <c r="J112" s="215"/>
      <c r="K112" s="215"/>
      <c r="L112" s="220"/>
      <c r="M112" s="221"/>
      <c r="N112" s="222"/>
      <c r="O112" s="222"/>
      <c r="P112" s="222"/>
      <c r="Q112" s="222"/>
      <c r="R112" s="222"/>
      <c r="S112" s="222"/>
      <c r="T112" s="223"/>
      <c r="AT112" s="224" t="s">
        <v>138</v>
      </c>
      <c r="AU112" s="224" t="s">
        <v>82</v>
      </c>
      <c r="AV112" s="12" t="s">
        <v>82</v>
      </c>
      <c r="AW112" s="12" t="s">
        <v>36</v>
      </c>
      <c r="AX112" s="12" t="s">
        <v>72</v>
      </c>
      <c r="AY112" s="224" t="s">
        <v>129</v>
      </c>
    </row>
    <row r="113" spans="2:65" s="13" customFormat="1" ht="13.5">
      <c r="B113" s="225"/>
      <c r="C113" s="226"/>
      <c r="D113" s="205" t="s">
        <v>138</v>
      </c>
      <c r="E113" s="227" t="s">
        <v>21</v>
      </c>
      <c r="F113" s="228" t="s">
        <v>155</v>
      </c>
      <c r="G113" s="226"/>
      <c r="H113" s="229">
        <v>1</v>
      </c>
      <c r="I113" s="230"/>
      <c r="J113" s="226"/>
      <c r="K113" s="226"/>
      <c r="L113" s="231"/>
      <c r="M113" s="232"/>
      <c r="N113" s="233"/>
      <c r="O113" s="233"/>
      <c r="P113" s="233"/>
      <c r="Q113" s="233"/>
      <c r="R113" s="233"/>
      <c r="S113" s="233"/>
      <c r="T113" s="234"/>
      <c r="AT113" s="235" t="s">
        <v>138</v>
      </c>
      <c r="AU113" s="235" t="s">
        <v>82</v>
      </c>
      <c r="AV113" s="13" t="s">
        <v>136</v>
      </c>
      <c r="AW113" s="13" t="s">
        <v>36</v>
      </c>
      <c r="AX113" s="13" t="s">
        <v>80</v>
      </c>
      <c r="AY113" s="235" t="s">
        <v>129</v>
      </c>
    </row>
    <row r="114" spans="2:65" s="1" customFormat="1" ht="16.5" customHeight="1">
      <c r="B114" s="40"/>
      <c r="C114" s="191" t="s">
        <v>169</v>
      </c>
      <c r="D114" s="191" t="s">
        <v>131</v>
      </c>
      <c r="E114" s="192" t="s">
        <v>954</v>
      </c>
      <c r="F114" s="193" t="s">
        <v>955</v>
      </c>
      <c r="G114" s="194" t="s">
        <v>930</v>
      </c>
      <c r="H114" s="195">
        <v>1</v>
      </c>
      <c r="I114" s="196"/>
      <c r="J114" s="197">
        <f>ROUND(I114*H114,2)</f>
        <v>0</v>
      </c>
      <c r="K114" s="193" t="s">
        <v>925</v>
      </c>
      <c r="L114" s="60"/>
      <c r="M114" s="198" t="s">
        <v>21</v>
      </c>
      <c r="N114" s="199" t="s">
        <v>43</v>
      </c>
      <c r="O114" s="41"/>
      <c r="P114" s="200">
        <f>O114*H114</f>
        <v>0</v>
      </c>
      <c r="Q114" s="200">
        <v>0</v>
      </c>
      <c r="R114" s="200">
        <f>Q114*H114</f>
        <v>0</v>
      </c>
      <c r="S114" s="200">
        <v>0</v>
      </c>
      <c r="T114" s="201">
        <f>S114*H114</f>
        <v>0</v>
      </c>
      <c r="AR114" s="23" t="s">
        <v>136</v>
      </c>
      <c r="AT114" s="23" t="s">
        <v>131</v>
      </c>
      <c r="AU114" s="23" t="s">
        <v>82</v>
      </c>
      <c r="AY114" s="23" t="s">
        <v>129</v>
      </c>
      <c r="BE114" s="202">
        <f>IF(N114="základní",J114,0)</f>
        <v>0</v>
      </c>
      <c r="BF114" s="202">
        <f>IF(N114="snížená",J114,0)</f>
        <v>0</v>
      </c>
      <c r="BG114" s="202">
        <f>IF(N114="zákl. přenesená",J114,0)</f>
        <v>0</v>
      </c>
      <c r="BH114" s="202">
        <f>IF(N114="sníž. přenesená",J114,0)</f>
        <v>0</v>
      </c>
      <c r="BI114" s="202">
        <f>IF(N114="nulová",J114,0)</f>
        <v>0</v>
      </c>
      <c r="BJ114" s="23" t="s">
        <v>80</v>
      </c>
      <c r="BK114" s="202">
        <f>ROUND(I114*H114,2)</f>
        <v>0</v>
      </c>
      <c r="BL114" s="23" t="s">
        <v>136</v>
      </c>
      <c r="BM114" s="23" t="s">
        <v>956</v>
      </c>
    </row>
    <row r="115" spans="2:65" s="11" customFormat="1" ht="13.5">
      <c r="B115" s="203"/>
      <c r="C115" s="204"/>
      <c r="D115" s="205" t="s">
        <v>138</v>
      </c>
      <c r="E115" s="206" t="s">
        <v>21</v>
      </c>
      <c r="F115" s="207" t="s">
        <v>937</v>
      </c>
      <c r="G115" s="204"/>
      <c r="H115" s="206" t="s">
        <v>21</v>
      </c>
      <c r="I115" s="208"/>
      <c r="J115" s="204"/>
      <c r="K115" s="204"/>
      <c r="L115" s="209"/>
      <c r="M115" s="210"/>
      <c r="N115" s="211"/>
      <c r="O115" s="211"/>
      <c r="P115" s="211"/>
      <c r="Q115" s="211"/>
      <c r="R115" s="211"/>
      <c r="S115" s="211"/>
      <c r="T115" s="212"/>
      <c r="AT115" s="213" t="s">
        <v>138</v>
      </c>
      <c r="AU115" s="213" t="s">
        <v>82</v>
      </c>
      <c r="AV115" s="11" t="s">
        <v>80</v>
      </c>
      <c r="AW115" s="11" t="s">
        <v>36</v>
      </c>
      <c r="AX115" s="11" t="s">
        <v>72</v>
      </c>
      <c r="AY115" s="213" t="s">
        <v>129</v>
      </c>
    </row>
    <row r="116" spans="2:65" s="11" customFormat="1" ht="27">
      <c r="B116" s="203"/>
      <c r="C116" s="204"/>
      <c r="D116" s="205" t="s">
        <v>138</v>
      </c>
      <c r="E116" s="206" t="s">
        <v>21</v>
      </c>
      <c r="F116" s="207" t="s">
        <v>957</v>
      </c>
      <c r="G116" s="204"/>
      <c r="H116" s="206" t="s">
        <v>21</v>
      </c>
      <c r="I116" s="208"/>
      <c r="J116" s="204"/>
      <c r="K116" s="204"/>
      <c r="L116" s="209"/>
      <c r="M116" s="210"/>
      <c r="N116" s="211"/>
      <c r="O116" s="211"/>
      <c r="P116" s="211"/>
      <c r="Q116" s="211"/>
      <c r="R116" s="211"/>
      <c r="S116" s="211"/>
      <c r="T116" s="212"/>
      <c r="AT116" s="213" t="s">
        <v>138</v>
      </c>
      <c r="AU116" s="213" t="s">
        <v>82</v>
      </c>
      <c r="AV116" s="11" t="s">
        <v>80</v>
      </c>
      <c r="AW116" s="11" t="s">
        <v>36</v>
      </c>
      <c r="AX116" s="11" t="s">
        <v>72</v>
      </c>
      <c r="AY116" s="213" t="s">
        <v>129</v>
      </c>
    </row>
    <row r="117" spans="2:65" s="11" customFormat="1" ht="13.5">
      <c r="B117" s="203"/>
      <c r="C117" s="204"/>
      <c r="D117" s="205" t="s">
        <v>138</v>
      </c>
      <c r="E117" s="206" t="s">
        <v>21</v>
      </c>
      <c r="F117" s="207" t="s">
        <v>958</v>
      </c>
      <c r="G117" s="204"/>
      <c r="H117" s="206" t="s">
        <v>21</v>
      </c>
      <c r="I117" s="208"/>
      <c r="J117" s="204"/>
      <c r="K117" s="204"/>
      <c r="L117" s="209"/>
      <c r="M117" s="210"/>
      <c r="N117" s="211"/>
      <c r="O117" s="211"/>
      <c r="P117" s="211"/>
      <c r="Q117" s="211"/>
      <c r="R117" s="211"/>
      <c r="S117" s="211"/>
      <c r="T117" s="212"/>
      <c r="AT117" s="213" t="s">
        <v>138</v>
      </c>
      <c r="AU117" s="213" t="s">
        <v>82</v>
      </c>
      <c r="AV117" s="11" t="s">
        <v>80</v>
      </c>
      <c r="AW117" s="11" t="s">
        <v>36</v>
      </c>
      <c r="AX117" s="11" t="s">
        <v>72</v>
      </c>
      <c r="AY117" s="213" t="s">
        <v>129</v>
      </c>
    </row>
    <row r="118" spans="2:65" s="12" customFormat="1" ht="13.5">
      <c r="B118" s="214"/>
      <c r="C118" s="215"/>
      <c r="D118" s="205" t="s">
        <v>138</v>
      </c>
      <c r="E118" s="216" t="s">
        <v>21</v>
      </c>
      <c r="F118" s="217" t="s">
        <v>80</v>
      </c>
      <c r="G118" s="215"/>
      <c r="H118" s="218">
        <v>1</v>
      </c>
      <c r="I118" s="219"/>
      <c r="J118" s="215"/>
      <c r="K118" s="215"/>
      <c r="L118" s="220"/>
      <c r="M118" s="221"/>
      <c r="N118" s="222"/>
      <c r="O118" s="222"/>
      <c r="P118" s="222"/>
      <c r="Q118" s="222"/>
      <c r="R118" s="222"/>
      <c r="S118" s="222"/>
      <c r="T118" s="223"/>
      <c r="AT118" s="224" t="s">
        <v>138</v>
      </c>
      <c r="AU118" s="224" t="s">
        <v>82</v>
      </c>
      <c r="AV118" s="12" t="s">
        <v>82</v>
      </c>
      <c r="AW118" s="12" t="s">
        <v>36</v>
      </c>
      <c r="AX118" s="12" t="s">
        <v>72</v>
      </c>
      <c r="AY118" s="224" t="s">
        <v>129</v>
      </c>
    </row>
    <row r="119" spans="2:65" s="13" customFormat="1" ht="13.5">
      <c r="B119" s="225"/>
      <c r="C119" s="226"/>
      <c r="D119" s="205" t="s">
        <v>138</v>
      </c>
      <c r="E119" s="227" t="s">
        <v>21</v>
      </c>
      <c r="F119" s="228" t="s">
        <v>155</v>
      </c>
      <c r="G119" s="226"/>
      <c r="H119" s="229">
        <v>1</v>
      </c>
      <c r="I119" s="230"/>
      <c r="J119" s="226"/>
      <c r="K119" s="226"/>
      <c r="L119" s="231"/>
      <c r="M119" s="232"/>
      <c r="N119" s="233"/>
      <c r="O119" s="233"/>
      <c r="P119" s="233"/>
      <c r="Q119" s="233"/>
      <c r="R119" s="233"/>
      <c r="S119" s="233"/>
      <c r="T119" s="234"/>
      <c r="AT119" s="235" t="s">
        <v>138</v>
      </c>
      <c r="AU119" s="235" t="s">
        <v>82</v>
      </c>
      <c r="AV119" s="13" t="s">
        <v>136</v>
      </c>
      <c r="AW119" s="13" t="s">
        <v>36</v>
      </c>
      <c r="AX119" s="13" t="s">
        <v>80</v>
      </c>
      <c r="AY119" s="235" t="s">
        <v>129</v>
      </c>
    </row>
    <row r="120" spans="2:65" s="10" customFormat="1" ht="29.85" customHeight="1">
      <c r="B120" s="175"/>
      <c r="C120" s="176"/>
      <c r="D120" s="177" t="s">
        <v>71</v>
      </c>
      <c r="E120" s="189" t="s">
        <v>959</v>
      </c>
      <c r="F120" s="189" t="s">
        <v>960</v>
      </c>
      <c r="G120" s="176"/>
      <c r="H120" s="176"/>
      <c r="I120" s="179"/>
      <c r="J120" s="190">
        <f>BK120</f>
        <v>0</v>
      </c>
      <c r="K120" s="176"/>
      <c r="L120" s="181"/>
      <c r="M120" s="182"/>
      <c r="N120" s="183"/>
      <c r="O120" s="183"/>
      <c r="P120" s="184">
        <f>SUM(P121:P168)</f>
        <v>0</v>
      </c>
      <c r="Q120" s="183"/>
      <c r="R120" s="184">
        <f>SUM(R121:R168)</f>
        <v>0</v>
      </c>
      <c r="S120" s="183"/>
      <c r="T120" s="185">
        <f>SUM(T121:T168)</f>
        <v>0</v>
      </c>
      <c r="AR120" s="186" t="s">
        <v>146</v>
      </c>
      <c r="AT120" s="187" t="s">
        <v>71</v>
      </c>
      <c r="AU120" s="187" t="s">
        <v>80</v>
      </c>
      <c r="AY120" s="186" t="s">
        <v>129</v>
      </c>
      <c r="BK120" s="188">
        <f>SUM(BK121:BK168)</f>
        <v>0</v>
      </c>
    </row>
    <row r="121" spans="2:65" s="1" customFormat="1" ht="16.5" customHeight="1">
      <c r="B121" s="40"/>
      <c r="C121" s="191" t="s">
        <v>173</v>
      </c>
      <c r="D121" s="191" t="s">
        <v>131</v>
      </c>
      <c r="E121" s="192" t="s">
        <v>961</v>
      </c>
      <c r="F121" s="193" t="s">
        <v>962</v>
      </c>
      <c r="G121" s="194" t="s">
        <v>930</v>
      </c>
      <c r="H121" s="195">
        <v>1</v>
      </c>
      <c r="I121" s="196"/>
      <c r="J121" s="197">
        <f>ROUND(I121*H121,2)</f>
        <v>0</v>
      </c>
      <c r="K121" s="193" t="s">
        <v>925</v>
      </c>
      <c r="L121" s="60"/>
      <c r="M121" s="198" t="s">
        <v>21</v>
      </c>
      <c r="N121" s="199" t="s">
        <v>43</v>
      </c>
      <c r="O121" s="41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3" t="s">
        <v>136</v>
      </c>
      <c r="AT121" s="23" t="s">
        <v>131</v>
      </c>
      <c r="AU121" s="23" t="s">
        <v>82</v>
      </c>
      <c r="AY121" s="23" t="s">
        <v>129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3" t="s">
        <v>80</v>
      </c>
      <c r="BK121" s="202">
        <f>ROUND(I121*H121,2)</f>
        <v>0</v>
      </c>
      <c r="BL121" s="23" t="s">
        <v>136</v>
      </c>
      <c r="BM121" s="23" t="s">
        <v>963</v>
      </c>
    </row>
    <row r="122" spans="2:65" s="11" customFormat="1" ht="13.5">
      <c r="B122" s="203"/>
      <c r="C122" s="204"/>
      <c r="D122" s="205" t="s">
        <v>138</v>
      </c>
      <c r="E122" s="206" t="s">
        <v>21</v>
      </c>
      <c r="F122" s="207" t="s">
        <v>964</v>
      </c>
      <c r="G122" s="204"/>
      <c r="H122" s="206" t="s">
        <v>21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138</v>
      </c>
      <c r="AU122" s="213" t="s">
        <v>82</v>
      </c>
      <c r="AV122" s="11" t="s">
        <v>80</v>
      </c>
      <c r="AW122" s="11" t="s">
        <v>36</v>
      </c>
      <c r="AX122" s="11" t="s">
        <v>72</v>
      </c>
      <c r="AY122" s="213" t="s">
        <v>129</v>
      </c>
    </row>
    <row r="123" spans="2:65" s="11" customFormat="1" ht="13.5">
      <c r="B123" s="203"/>
      <c r="C123" s="204"/>
      <c r="D123" s="205" t="s">
        <v>138</v>
      </c>
      <c r="E123" s="206" t="s">
        <v>21</v>
      </c>
      <c r="F123" s="207" t="s">
        <v>937</v>
      </c>
      <c r="G123" s="204"/>
      <c r="H123" s="206" t="s">
        <v>21</v>
      </c>
      <c r="I123" s="208"/>
      <c r="J123" s="204"/>
      <c r="K123" s="204"/>
      <c r="L123" s="209"/>
      <c r="M123" s="210"/>
      <c r="N123" s="211"/>
      <c r="O123" s="211"/>
      <c r="P123" s="211"/>
      <c r="Q123" s="211"/>
      <c r="R123" s="211"/>
      <c r="S123" s="211"/>
      <c r="T123" s="212"/>
      <c r="AT123" s="213" t="s">
        <v>138</v>
      </c>
      <c r="AU123" s="213" t="s">
        <v>82</v>
      </c>
      <c r="AV123" s="11" t="s">
        <v>80</v>
      </c>
      <c r="AW123" s="11" t="s">
        <v>36</v>
      </c>
      <c r="AX123" s="11" t="s">
        <v>72</v>
      </c>
      <c r="AY123" s="213" t="s">
        <v>129</v>
      </c>
    </row>
    <row r="124" spans="2:65" s="11" customFormat="1" ht="27">
      <c r="B124" s="203"/>
      <c r="C124" s="204"/>
      <c r="D124" s="205" t="s">
        <v>138</v>
      </c>
      <c r="E124" s="206" t="s">
        <v>21</v>
      </c>
      <c r="F124" s="207" t="s">
        <v>965</v>
      </c>
      <c r="G124" s="204"/>
      <c r="H124" s="206" t="s">
        <v>21</v>
      </c>
      <c r="I124" s="208"/>
      <c r="J124" s="204"/>
      <c r="K124" s="204"/>
      <c r="L124" s="209"/>
      <c r="M124" s="210"/>
      <c r="N124" s="211"/>
      <c r="O124" s="211"/>
      <c r="P124" s="211"/>
      <c r="Q124" s="211"/>
      <c r="R124" s="211"/>
      <c r="S124" s="211"/>
      <c r="T124" s="212"/>
      <c r="AT124" s="213" t="s">
        <v>138</v>
      </c>
      <c r="AU124" s="213" t="s">
        <v>82</v>
      </c>
      <c r="AV124" s="11" t="s">
        <v>80</v>
      </c>
      <c r="AW124" s="11" t="s">
        <v>36</v>
      </c>
      <c r="AX124" s="11" t="s">
        <v>72</v>
      </c>
      <c r="AY124" s="213" t="s">
        <v>129</v>
      </c>
    </row>
    <row r="125" spans="2:65" s="11" customFormat="1" ht="13.5">
      <c r="B125" s="203"/>
      <c r="C125" s="204"/>
      <c r="D125" s="205" t="s">
        <v>138</v>
      </c>
      <c r="E125" s="206" t="s">
        <v>21</v>
      </c>
      <c r="F125" s="207" t="s">
        <v>966</v>
      </c>
      <c r="G125" s="204"/>
      <c r="H125" s="206" t="s">
        <v>21</v>
      </c>
      <c r="I125" s="208"/>
      <c r="J125" s="204"/>
      <c r="K125" s="204"/>
      <c r="L125" s="209"/>
      <c r="M125" s="210"/>
      <c r="N125" s="211"/>
      <c r="O125" s="211"/>
      <c r="P125" s="211"/>
      <c r="Q125" s="211"/>
      <c r="R125" s="211"/>
      <c r="S125" s="211"/>
      <c r="T125" s="212"/>
      <c r="AT125" s="213" t="s">
        <v>138</v>
      </c>
      <c r="AU125" s="213" t="s">
        <v>82</v>
      </c>
      <c r="AV125" s="11" t="s">
        <v>80</v>
      </c>
      <c r="AW125" s="11" t="s">
        <v>36</v>
      </c>
      <c r="AX125" s="11" t="s">
        <v>72</v>
      </c>
      <c r="AY125" s="213" t="s">
        <v>129</v>
      </c>
    </row>
    <row r="126" spans="2:65" s="12" customFormat="1" ht="13.5">
      <c r="B126" s="214"/>
      <c r="C126" s="215"/>
      <c r="D126" s="205" t="s">
        <v>138</v>
      </c>
      <c r="E126" s="216" t="s">
        <v>21</v>
      </c>
      <c r="F126" s="217" t="s">
        <v>80</v>
      </c>
      <c r="G126" s="215"/>
      <c r="H126" s="218">
        <v>1</v>
      </c>
      <c r="I126" s="219"/>
      <c r="J126" s="215"/>
      <c r="K126" s="215"/>
      <c r="L126" s="220"/>
      <c r="M126" s="221"/>
      <c r="N126" s="222"/>
      <c r="O126" s="222"/>
      <c r="P126" s="222"/>
      <c r="Q126" s="222"/>
      <c r="R126" s="222"/>
      <c r="S126" s="222"/>
      <c r="T126" s="223"/>
      <c r="AT126" s="224" t="s">
        <v>138</v>
      </c>
      <c r="AU126" s="224" t="s">
        <v>82</v>
      </c>
      <c r="AV126" s="12" t="s">
        <v>82</v>
      </c>
      <c r="AW126" s="12" t="s">
        <v>36</v>
      </c>
      <c r="AX126" s="12" t="s">
        <v>72</v>
      </c>
      <c r="AY126" s="224" t="s">
        <v>129</v>
      </c>
    </row>
    <row r="127" spans="2:65" s="13" customFormat="1" ht="13.5">
      <c r="B127" s="225"/>
      <c r="C127" s="226"/>
      <c r="D127" s="205" t="s">
        <v>138</v>
      </c>
      <c r="E127" s="227" t="s">
        <v>21</v>
      </c>
      <c r="F127" s="228" t="s">
        <v>155</v>
      </c>
      <c r="G127" s="226"/>
      <c r="H127" s="229">
        <v>1</v>
      </c>
      <c r="I127" s="230"/>
      <c r="J127" s="226"/>
      <c r="K127" s="226"/>
      <c r="L127" s="231"/>
      <c r="M127" s="232"/>
      <c r="N127" s="233"/>
      <c r="O127" s="233"/>
      <c r="P127" s="233"/>
      <c r="Q127" s="233"/>
      <c r="R127" s="233"/>
      <c r="S127" s="233"/>
      <c r="T127" s="234"/>
      <c r="AT127" s="235" t="s">
        <v>138</v>
      </c>
      <c r="AU127" s="235" t="s">
        <v>82</v>
      </c>
      <c r="AV127" s="13" t="s">
        <v>136</v>
      </c>
      <c r="AW127" s="13" t="s">
        <v>36</v>
      </c>
      <c r="AX127" s="13" t="s">
        <v>80</v>
      </c>
      <c r="AY127" s="235" t="s">
        <v>129</v>
      </c>
    </row>
    <row r="128" spans="2:65" s="1" customFormat="1" ht="16.5" customHeight="1">
      <c r="B128" s="40"/>
      <c r="C128" s="191" t="s">
        <v>182</v>
      </c>
      <c r="D128" s="191" t="s">
        <v>131</v>
      </c>
      <c r="E128" s="192" t="s">
        <v>967</v>
      </c>
      <c r="F128" s="193" t="s">
        <v>968</v>
      </c>
      <c r="G128" s="194" t="s">
        <v>930</v>
      </c>
      <c r="H128" s="195">
        <v>1</v>
      </c>
      <c r="I128" s="196"/>
      <c r="J128" s="197">
        <f>ROUND(I128*H128,2)</f>
        <v>0</v>
      </c>
      <c r="K128" s="193" t="s">
        <v>925</v>
      </c>
      <c r="L128" s="60"/>
      <c r="M128" s="198" t="s">
        <v>21</v>
      </c>
      <c r="N128" s="199" t="s">
        <v>43</v>
      </c>
      <c r="O128" s="41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3" t="s">
        <v>136</v>
      </c>
      <c r="AT128" s="23" t="s">
        <v>131</v>
      </c>
      <c r="AU128" s="23" t="s">
        <v>82</v>
      </c>
      <c r="AY128" s="23" t="s">
        <v>129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3" t="s">
        <v>80</v>
      </c>
      <c r="BK128" s="202">
        <f>ROUND(I128*H128,2)</f>
        <v>0</v>
      </c>
      <c r="BL128" s="23" t="s">
        <v>136</v>
      </c>
      <c r="BM128" s="23" t="s">
        <v>969</v>
      </c>
    </row>
    <row r="129" spans="2:65" s="11" customFormat="1" ht="13.5">
      <c r="B129" s="203"/>
      <c r="C129" s="204"/>
      <c r="D129" s="205" t="s">
        <v>138</v>
      </c>
      <c r="E129" s="206" t="s">
        <v>21</v>
      </c>
      <c r="F129" s="207" t="s">
        <v>964</v>
      </c>
      <c r="G129" s="204"/>
      <c r="H129" s="206" t="s">
        <v>21</v>
      </c>
      <c r="I129" s="208"/>
      <c r="J129" s="204"/>
      <c r="K129" s="204"/>
      <c r="L129" s="209"/>
      <c r="M129" s="210"/>
      <c r="N129" s="211"/>
      <c r="O129" s="211"/>
      <c r="P129" s="211"/>
      <c r="Q129" s="211"/>
      <c r="R129" s="211"/>
      <c r="S129" s="211"/>
      <c r="T129" s="212"/>
      <c r="AT129" s="213" t="s">
        <v>138</v>
      </c>
      <c r="AU129" s="213" t="s">
        <v>82</v>
      </c>
      <c r="AV129" s="11" t="s">
        <v>80</v>
      </c>
      <c r="AW129" s="11" t="s">
        <v>36</v>
      </c>
      <c r="AX129" s="11" t="s">
        <v>72</v>
      </c>
      <c r="AY129" s="213" t="s">
        <v>129</v>
      </c>
    </row>
    <row r="130" spans="2:65" s="11" customFormat="1" ht="13.5">
      <c r="B130" s="203"/>
      <c r="C130" s="204"/>
      <c r="D130" s="205" t="s">
        <v>138</v>
      </c>
      <c r="E130" s="206" t="s">
        <v>21</v>
      </c>
      <c r="F130" s="207" t="s">
        <v>937</v>
      </c>
      <c r="G130" s="204"/>
      <c r="H130" s="206" t="s">
        <v>21</v>
      </c>
      <c r="I130" s="208"/>
      <c r="J130" s="204"/>
      <c r="K130" s="204"/>
      <c r="L130" s="209"/>
      <c r="M130" s="210"/>
      <c r="N130" s="211"/>
      <c r="O130" s="211"/>
      <c r="P130" s="211"/>
      <c r="Q130" s="211"/>
      <c r="R130" s="211"/>
      <c r="S130" s="211"/>
      <c r="T130" s="212"/>
      <c r="AT130" s="213" t="s">
        <v>138</v>
      </c>
      <c r="AU130" s="213" t="s">
        <v>82</v>
      </c>
      <c r="AV130" s="11" t="s">
        <v>80</v>
      </c>
      <c r="AW130" s="11" t="s">
        <v>36</v>
      </c>
      <c r="AX130" s="11" t="s">
        <v>72</v>
      </c>
      <c r="AY130" s="213" t="s">
        <v>129</v>
      </c>
    </row>
    <row r="131" spans="2:65" s="11" customFormat="1" ht="27">
      <c r="B131" s="203"/>
      <c r="C131" s="204"/>
      <c r="D131" s="205" t="s">
        <v>138</v>
      </c>
      <c r="E131" s="206" t="s">
        <v>21</v>
      </c>
      <c r="F131" s="207" t="s">
        <v>970</v>
      </c>
      <c r="G131" s="204"/>
      <c r="H131" s="206" t="s">
        <v>21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138</v>
      </c>
      <c r="AU131" s="213" t="s">
        <v>82</v>
      </c>
      <c r="AV131" s="11" t="s">
        <v>80</v>
      </c>
      <c r="AW131" s="11" t="s">
        <v>36</v>
      </c>
      <c r="AX131" s="11" t="s">
        <v>72</v>
      </c>
      <c r="AY131" s="213" t="s">
        <v>129</v>
      </c>
    </row>
    <row r="132" spans="2:65" s="11" customFormat="1" ht="13.5">
      <c r="B132" s="203"/>
      <c r="C132" s="204"/>
      <c r="D132" s="205" t="s">
        <v>138</v>
      </c>
      <c r="E132" s="206" t="s">
        <v>21</v>
      </c>
      <c r="F132" s="207" t="s">
        <v>971</v>
      </c>
      <c r="G132" s="204"/>
      <c r="H132" s="206" t="s">
        <v>21</v>
      </c>
      <c r="I132" s="208"/>
      <c r="J132" s="204"/>
      <c r="K132" s="204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138</v>
      </c>
      <c r="AU132" s="213" t="s">
        <v>82</v>
      </c>
      <c r="AV132" s="11" t="s">
        <v>80</v>
      </c>
      <c r="AW132" s="11" t="s">
        <v>36</v>
      </c>
      <c r="AX132" s="11" t="s">
        <v>72</v>
      </c>
      <c r="AY132" s="213" t="s">
        <v>129</v>
      </c>
    </row>
    <row r="133" spans="2:65" s="12" customFormat="1" ht="13.5">
      <c r="B133" s="214"/>
      <c r="C133" s="215"/>
      <c r="D133" s="205" t="s">
        <v>138</v>
      </c>
      <c r="E133" s="216" t="s">
        <v>21</v>
      </c>
      <c r="F133" s="217" t="s">
        <v>80</v>
      </c>
      <c r="G133" s="215"/>
      <c r="H133" s="218">
        <v>1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138</v>
      </c>
      <c r="AU133" s="224" t="s">
        <v>82</v>
      </c>
      <c r="AV133" s="12" t="s">
        <v>82</v>
      </c>
      <c r="AW133" s="12" t="s">
        <v>36</v>
      </c>
      <c r="AX133" s="12" t="s">
        <v>72</v>
      </c>
      <c r="AY133" s="224" t="s">
        <v>129</v>
      </c>
    </row>
    <row r="134" spans="2:65" s="13" customFormat="1" ht="13.5">
      <c r="B134" s="225"/>
      <c r="C134" s="226"/>
      <c r="D134" s="205" t="s">
        <v>138</v>
      </c>
      <c r="E134" s="227" t="s">
        <v>21</v>
      </c>
      <c r="F134" s="228" t="s">
        <v>155</v>
      </c>
      <c r="G134" s="226"/>
      <c r="H134" s="229">
        <v>1</v>
      </c>
      <c r="I134" s="230"/>
      <c r="J134" s="226"/>
      <c r="K134" s="226"/>
      <c r="L134" s="231"/>
      <c r="M134" s="232"/>
      <c r="N134" s="233"/>
      <c r="O134" s="233"/>
      <c r="P134" s="233"/>
      <c r="Q134" s="233"/>
      <c r="R134" s="233"/>
      <c r="S134" s="233"/>
      <c r="T134" s="234"/>
      <c r="AT134" s="235" t="s">
        <v>138</v>
      </c>
      <c r="AU134" s="235" t="s">
        <v>82</v>
      </c>
      <c r="AV134" s="13" t="s">
        <v>136</v>
      </c>
      <c r="AW134" s="13" t="s">
        <v>36</v>
      </c>
      <c r="AX134" s="13" t="s">
        <v>80</v>
      </c>
      <c r="AY134" s="235" t="s">
        <v>129</v>
      </c>
    </row>
    <row r="135" spans="2:65" s="1" customFormat="1" ht="16.5" customHeight="1">
      <c r="B135" s="40"/>
      <c r="C135" s="191" t="s">
        <v>187</v>
      </c>
      <c r="D135" s="191" t="s">
        <v>131</v>
      </c>
      <c r="E135" s="192" t="s">
        <v>972</v>
      </c>
      <c r="F135" s="193" t="s">
        <v>973</v>
      </c>
      <c r="G135" s="194" t="s">
        <v>930</v>
      </c>
      <c r="H135" s="195">
        <v>1</v>
      </c>
      <c r="I135" s="196"/>
      <c r="J135" s="197">
        <f>ROUND(I135*H135,2)</f>
        <v>0</v>
      </c>
      <c r="K135" s="193" t="s">
        <v>925</v>
      </c>
      <c r="L135" s="60"/>
      <c r="M135" s="198" t="s">
        <v>21</v>
      </c>
      <c r="N135" s="199" t="s">
        <v>43</v>
      </c>
      <c r="O135" s="41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AR135" s="23" t="s">
        <v>926</v>
      </c>
      <c r="AT135" s="23" t="s">
        <v>131</v>
      </c>
      <c r="AU135" s="23" t="s">
        <v>82</v>
      </c>
      <c r="AY135" s="23" t="s">
        <v>129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23" t="s">
        <v>80</v>
      </c>
      <c r="BK135" s="202">
        <f>ROUND(I135*H135,2)</f>
        <v>0</v>
      </c>
      <c r="BL135" s="23" t="s">
        <v>926</v>
      </c>
      <c r="BM135" s="23" t="s">
        <v>974</v>
      </c>
    </row>
    <row r="136" spans="2:65" s="11" customFormat="1" ht="13.5">
      <c r="B136" s="203"/>
      <c r="C136" s="204"/>
      <c r="D136" s="205" t="s">
        <v>138</v>
      </c>
      <c r="E136" s="206" t="s">
        <v>21</v>
      </c>
      <c r="F136" s="207" t="s">
        <v>975</v>
      </c>
      <c r="G136" s="204"/>
      <c r="H136" s="206" t="s">
        <v>21</v>
      </c>
      <c r="I136" s="208"/>
      <c r="J136" s="204"/>
      <c r="K136" s="204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138</v>
      </c>
      <c r="AU136" s="213" t="s">
        <v>82</v>
      </c>
      <c r="AV136" s="11" t="s">
        <v>80</v>
      </c>
      <c r="AW136" s="11" t="s">
        <v>36</v>
      </c>
      <c r="AX136" s="11" t="s">
        <v>72</v>
      </c>
      <c r="AY136" s="213" t="s">
        <v>129</v>
      </c>
    </row>
    <row r="137" spans="2:65" s="12" customFormat="1" ht="13.5">
      <c r="B137" s="214"/>
      <c r="C137" s="215"/>
      <c r="D137" s="205" t="s">
        <v>138</v>
      </c>
      <c r="E137" s="216" t="s">
        <v>21</v>
      </c>
      <c r="F137" s="217" t="s">
        <v>80</v>
      </c>
      <c r="G137" s="215"/>
      <c r="H137" s="218">
        <v>1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138</v>
      </c>
      <c r="AU137" s="224" t="s">
        <v>82</v>
      </c>
      <c r="AV137" s="12" t="s">
        <v>82</v>
      </c>
      <c r="AW137" s="12" t="s">
        <v>36</v>
      </c>
      <c r="AX137" s="12" t="s">
        <v>80</v>
      </c>
      <c r="AY137" s="224" t="s">
        <v>129</v>
      </c>
    </row>
    <row r="138" spans="2:65" s="1" customFormat="1" ht="16.5" customHeight="1">
      <c r="B138" s="40"/>
      <c r="C138" s="191" t="s">
        <v>192</v>
      </c>
      <c r="D138" s="191" t="s">
        <v>131</v>
      </c>
      <c r="E138" s="192" t="s">
        <v>976</v>
      </c>
      <c r="F138" s="193" t="s">
        <v>977</v>
      </c>
      <c r="G138" s="194" t="s">
        <v>924</v>
      </c>
      <c r="H138" s="195">
        <v>1</v>
      </c>
      <c r="I138" s="196"/>
      <c r="J138" s="197">
        <f>ROUND(I138*H138,2)</f>
        <v>0</v>
      </c>
      <c r="K138" s="193" t="s">
        <v>925</v>
      </c>
      <c r="L138" s="60"/>
      <c r="M138" s="198" t="s">
        <v>21</v>
      </c>
      <c r="N138" s="199" t="s">
        <v>43</v>
      </c>
      <c r="O138" s="41"/>
      <c r="P138" s="200">
        <f>O138*H138</f>
        <v>0</v>
      </c>
      <c r="Q138" s="200">
        <v>0</v>
      </c>
      <c r="R138" s="200">
        <f>Q138*H138</f>
        <v>0</v>
      </c>
      <c r="S138" s="200">
        <v>0</v>
      </c>
      <c r="T138" s="201">
        <f>S138*H138</f>
        <v>0</v>
      </c>
      <c r="AR138" s="23" t="s">
        <v>136</v>
      </c>
      <c r="AT138" s="23" t="s">
        <v>131</v>
      </c>
      <c r="AU138" s="23" t="s">
        <v>82</v>
      </c>
      <c r="AY138" s="23" t="s">
        <v>129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23" t="s">
        <v>80</v>
      </c>
      <c r="BK138" s="202">
        <f>ROUND(I138*H138,2)</f>
        <v>0</v>
      </c>
      <c r="BL138" s="23" t="s">
        <v>136</v>
      </c>
      <c r="BM138" s="23" t="s">
        <v>978</v>
      </c>
    </row>
    <row r="139" spans="2:65" s="11" customFormat="1" ht="27">
      <c r="B139" s="203"/>
      <c r="C139" s="204"/>
      <c r="D139" s="205" t="s">
        <v>138</v>
      </c>
      <c r="E139" s="206" t="s">
        <v>21</v>
      </c>
      <c r="F139" s="207" t="s">
        <v>979</v>
      </c>
      <c r="G139" s="204"/>
      <c r="H139" s="206" t="s">
        <v>21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138</v>
      </c>
      <c r="AU139" s="213" t="s">
        <v>82</v>
      </c>
      <c r="AV139" s="11" t="s">
        <v>80</v>
      </c>
      <c r="AW139" s="11" t="s">
        <v>36</v>
      </c>
      <c r="AX139" s="11" t="s">
        <v>72</v>
      </c>
      <c r="AY139" s="213" t="s">
        <v>129</v>
      </c>
    </row>
    <row r="140" spans="2:65" s="11" customFormat="1" ht="13.5">
      <c r="B140" s="203"/>
      <c r="C140" s="204"/>
      <c r="D140" s="205" t="s">
        <v>138</v>
      </c>
      <c r="E140" s="206" t="s">
        <v>21</v>
      </c>
      <c r="F140" s="207" t="s">
        <v>937</v>
      </c>
      <c r="G140" s="204"/>
      <c r="H140" s="206" t="s">
        <v>21</v>
      </c>
      <c r="I140" s="208"/>
      <c r="J140" s="204"/>
      <c r="K140" s="204"/>
      <c r="L140" s="209"/>
      <c r="M140" s="210"/>
      <c r="N140" s="211"/>
      <c r="O140" s="211"/>
      <c r="P140" s="211"/>
      <c r="Q140" s="211"/>
      <c r="R140" s="211"/>
      <c r="S140" s="211"/>
      <c r="T140" s="212"/>
      <c r="AT140" s="213" t="s">
        <v>138</v>
      </c>
      <c r="AU140" s="213" t="s">
        <v>82</v>
      </c>
      <c r="AV140" s="11" t="s">
        <v>80</v>
      </c>
      <c r="AW140" s="11" t="s">
        <v>36</v>
      </c>
      <c r="AX140" s="11" t="s">
        <v>72</v>
      </c>
      <c r="AY140" s="213" t="s">
        <v>129</v>
      </c>
    </row>
    <row r="141" spans="2:65" s="11" customFormat="1" ht="27">
      <c r="B141" s="203"/>
      <c r="C141" s="204"/>
      <c r="D141" s="205" t="s">
        <v>138</v>
      </c>
      <c r="E141" s="206" t="s">
        <v>21</v>
      </c>
      <c r="F141" s="207" t="s">
        <v>980</v>
      </c>
      <c r="G141" s="204"/>
      <c r="H141" s="206" t="s">
        <v>21</v>
      </c>
      <c r="I141" s="208"/>
      <c r="J141" s="204"/>
      <c r="K141" s="204"/>
      <c r="L141" s="209"/>
      <c r="M141" s="210"/>
      <c r="N141" s="211"/>
      <c r="O141" s="211"/>
      <c r="P141" s="211"/>
      <c r="Q141" s="211"/>
      <c r="R141" s="211"/>
      <c r="S141" s="211"/>
      <c r="T141" s="212"/>
      <c r="AT141" s="213" t="s">
        <v>138</v>
      </c>
      <c r="AU141" s="213" t="s">
        <v>82</v>
      </c>
      <c r="AV141" s="11" t="s">
        <v>80</v>
      </c>
      <c r="AW141" s="11" t="s">
        <v>36</v>
      </c>
      <c r="AX141" s="11" t="s">
        <v>72</v>
      </c>
      <c r="AY141" s="213" t="s">
        <v>129</v>
      </c>
    </row>
    <row r="142" spans="2:65" s="12" customFormat="1" ht="13.5">
      <c r="B142" s="214"/>
      <c r="C142" s="215"/>
      <c r="D142" s="205" t="s">
        <v>138</v>
      </c>
      <c r="E142" s="216" t="s">
        <v>21</v>
      </c>
      <c r="F142" s="217" t="s">
        <v>80</v>
      </c>
      <c r="G142" s="215"/>
      <c r="H142" s="218">
        <v>1</v>
      </c>
      <c r="I142" s="219"/>
      <c r="J142" s="215"/>
      <c r="K142" s="215"/>
      <c r="L142" s="220"/>
      <c r="M142" s="221"/>
      <c r="N142" s="222"/>
      <c r="O142" s="222"/>
      <c r="P142" s="222"/>
      <c r="Q142" s="222"/>
      <c r="R142" s="222"/>
      <c r="S142" s="222"/>
      <c r="T142" s="223"/>
      <c r="AT142" s="224" t="s">
        <v>138</v>
      </c>
      <c r="AU142" s="224" t="s">
        <v>82</v>
      </c>
      <c r="AV142" s="12" t="s">
        <v>82</v>
      </c>
      <c r="AW142" s="12" t="s">
        <v>36</v>
      </c>
      <c r="AX142" s="12" t="s">
        <v>72</v>
      </c>
      <c r="AY142" s="224" t="s">
        <v>129</v>
      </c>
    </row>
    <row r="143" spans="2:65" s="13" customFormat="1" ht="13.5">
      <c r="B143" s="225"/>
      <c r="C143" s="226"/>
      <c r="D143" s="205" t="s">
        <v>138</v>
      </c>
      <c r="E143" s="227" t="s">
        <v>21</v>
      </c>
      <c r="F143" s="228" t="s">
        <v>155</v>
      </c>
      <c r="G143" s="226"/>
      <c r="H143" s="229">
        <v>1</v>
      </c>
      <c r="I143" s="230"/>
      <c r="J143" s="226"/>
      <c r="K143" s="226"/>
      <c r="L143" s="231"/>
      <c r="M143" s="232"/>
      <c r="N143" s="233"/>
      <c r="O143" s="233"/>
      <c r="P143" s="233"/>
      <c r="Q143" s="233"/>
      <c r="R143" s="233"/>
      <c r="S143" s="233"/>
      <c r="T143" s="234"/>
      <c r="AT143" s="235" t="s">
        <v>138</v>
      </c>
      <c r="AU143" s="235" t="s">
        <v>82</v>
      </c>
      <c r="AV143" s="13" t="s">
        <v>136</v>
      </c>
      <c r="AW143" s="13" t="s">
        <v>36</v>
      </c>
      <c r="AX143" s="13" t="s">
        <v>80</v>
      </c>
      <c r="AY143" s="235" t="s">
        <v>129</v>
      </c>
    </row>
    <row r="144" spans="2:65" s="1" customFormat="1" ht="16.5" customHeight="1">
      <c r="B144" s="40"/>
      <c r="C144" s="191" t="s">
        <v>196</v>
      </c>
      <c r="D144" s="191" t="s">
        <v>131</v>
      </c>
      <c r="E144" s="192" t="s">
        <v>981</v>
      </c>
      <c r="F144" s="193" t="s">
        <v>982</v>
      </c>
      <c r="G144" s="194" t="s">
        <v>930</v>
      </c>
      <c r="H144" s="195">
        <v>1</v>
      </c>
      <c r="I144" s="196"/>
      <c r="J144" s="197">
        <f>ROUND(I144*H144,2)</f>
        <v>0</v>
      </c>
      <c r="K144" s="193" t="s">
        <v>925</v>
      </c>
      <c r="L144" s="60"/>
      <c r="M144" s="198" t="s">
        <v>21</v>
      </c>
      <c r="N144" s="199" t="s">
        <v>43</v>
      </c>
      <c r="O144" s="41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AR144" s="23" t="s">
        <v>136</v>
      </c>
      <c r="AT144" s="23" t="s">
        <v>131</v>
      </c>
      <c r="AU144" s="23" t="s">
        <v>82</v>
      </c>
      <c r="AY144" s="23" t="s">
        <v>129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23" t="s">
        <v>80</v>
      </c>
      <c r="BK144" s="202">
        <f>ROUND(I144*H144,2)</f>
        <v>0</v>
      </c>
      <c r="BL144" s="23" t="s">
        <v>136</v>
      </c>
      <c r="BM144" s="23" t="s">
        <v>983</v>
      </c>
    </row>
    <row r="145" spans="2:65" s="11" customFormat="1" ht="27">
      <c r="B145" s="203"/>
      <c r="C145" s="204"/>
      <c r="D145" s="205" t="s">
        <v>138</v>
      </c>
      <c r="E145" s="206" t="s">
        <v>21</v>
      </c>
      <c r="F145" s="207" t="s">
        <v>984</v>
      </c>
      <c r="G145" s="204"/>
      <c r="H145" s="206" t="s">
        <v>21</v>
      </c>
      <c r="I145" s="208"/>
      <c r="J145" s="204"/>
      <c r="K145" s="204"/>
      <c r="L145" s="209"/>
      <c r="M145" s="210"/>
      <c r="N145" s="211"/>
      <c r="O145" s="211"/>
      <c r="P145" s="211"/>
      <c r="Q145" s="211"/>
      <c r="R145" s="211"/>
      <c r="S145" s="211"/>
      <c r="T145" s="212"/>
      <c r="AT145" s="213" t="s">
        <v>138</v>
      </c>
      <c r="AU145" s="213" t="s">
        <v>82</v>
      </c>
      <c r="AV145" s="11" t="s">
        <v>80</v>
      </c>
      <c r="AW145" s="11" t="s">
        <v>36</v>
      </c>
      <c r="AX145" s="11" t="s">
        <v>72</v>
      </c>
      <c r="AY145" s="213" t="s">
        <v>129</v>
      </c>
    </row>
    <row r="146" spans="2:65" s="11" customFormat="1" ht="13.5">
      <c r="B146" s="203"/>
      <c r="C146" s="204"/>
      <c r="D146" s="205" t="s">
        <v>138</v>
      </c>
      <c r="E146" s="206" t="s">
        <v>21</v>
      </c>
      <c r="F146" s="207" t="s">
        <v>937</v>
      </c>
      <c r="G146" s="204"/>
      <c r="H146" s="206" t="s">
        <v>21</v>
      </c>
      <c r="I146" s="208"/>
      <c r="J146" s="204"/>
      <c r="K146" s="204"/>
      <c r="L146" s="209"/>
      <c r="M146" s="210"/>
      <c r="N146" s="211"/>
      <c r="O146" s="211"/>
      <c r="P146" s="211"/>
      <c r="Q146" s="211"/>
      <c r="R146" s="211"/>
      <c r="S146" s="211"/>
      <c r="T146" s="212"/>
      <c r="AT146" s="213" t="s">
        <v>138</v>
      </c>
      <c r="AU146" s="213" t="s">
        <v>82</v>
      </c>
      <c r="AV146" s="11" t="s">
        <v>80</v>
      </c>
      <c r="AW146" s="11" t="s">
        <v>36</v>
      </c>
      <c r="AX146" s="11" t="s">
        <v>72</v>
      </c>
      <c r="AY146" s="213" t="s">
        <v>129</v>
      </c>
    </row>
    <row r="147" spans="2:65" s="11" customFormat="1" ht="13.5">
      <c r="B147" s="203"/>
      <c r="C147" s="204"/>
      <c r="D147" s="205" t="s">
        <v>138</v>
      </c>
      <c r="E147" s="206" t="s">
        <v>21</v>
      </c>
      <c r="F147" s="207" t="s">
        <v>985</v>
      </c>
      <c r="G147" s="204"/>
      <c r="H147" s="206" t="s">
        <v>21</v>
      </c>
      <c r="I147" s="208"/>
      <c r="J147" s="204"/>
      <c r="K147" s="204"/>
      <c r="L147" s="209"/>
      <c r="M147" s="210"/>
      <c r="N147" s="211"/>
      <c r="O147" s="211"/>
      <c r="P147" s="211"/>
      <c r="Q147" s="211"/>
      <c r="R147" s="211"/>
      <c r="S147" s="211"/>
      <c r="T147" s="212"/>
      <c r="AT147" s="213" t="s">
        <v>138</v>
      </c>
      <c r="AU147" s="213" t="s">
        <v>82</v>
      </c>
      <c r="AV147" s="11" t="s">
        <v>80</v>
      </c>
      <c r="AW147" s="11" t="s">
        <v>36</v>
      </c>
      <c r="AX147" s="11" t="s">
        <v>72</v>
      </c>
      <c r="AY147" s="213" t="s">
        <v>129</v>
      </c>
    </row>
    <row r="148" spans="2:65" s="11" customFormat="1" ht="13.5">
      <c r="B148" s="203"/>
      <c r="C148" s="204"/>
      <c r="D148" s="205" t="s">
        <v>138</v>
      </c>
      <c r="E148" s="206" t="s">
        <v>21</v>
      </c>
      <c r="F148" s="207" t="s">
        <v>986</v>
      </c>
      <c r="G148" s="204"/>
      <c r="H148" s="206" t="s">
        <v>21</v>
      </c>
      <c r="I148" s="208"/>
      <c r="J148" s="204"/>
      <c r="K148" s="204"/>
      <c r="L148" s="209"/>
      <c r="M148" s="210"/>
      <c r="N148" s="211"/>
      <c r="O148" s="211"/>
      <c r="P148" s="211"/>
      <c r="Q148" s="211"/>
      <c r="R148" s="211"/>
      <c r="S148" s="211"/>
      <c r="T148" s="212"/>
      <c r="AT148" s="213" t="s">
        <v>138</v>
      </c>
      <c r="AU148" s="213" t="s">
        <v>82</v>
      </c>
      <c r="AV148" s="11" t="s">
        <v>80</v>
      </c>
      <c r="AW148" s="11" t="s">
        <v>36</v>
      </c>
      <c r="AX148" s="11" t="s">
        <v>72</v>
      </c>
      <c r="AY148" s="213" t="s">
        <v>129</v>
      </c>
    </row>
    <row r="149" spans="2:65" s="11" customFormat="1" ht="13.5">
      <c r="B149" s="203"/>
      <c r="C149" s="204"/>
      <c r="D149" s="205" t="s">
        <v>138</v>
      </c>
      <c r="E149" s="206" t="s">
        <v>21</v>
      </c>
      <c r="F149" s="207" t="s">
        <v>987</v>
      </c>
      <c r="G149" s="204"/>
      <c r="H149" s="206" t="s">
        <v>21</v>
      </c>
      <c r="I149" s="208"/>
      <c r="J149" s="204"/>
      <c r="K149" s="204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138</v>
      </c>
      <c r="AU149" s="213" t="s">
        <v>82</v>
      </c>
      <c r="AV149" s="11" t="s">
        <v>80</v>
      </c>
      <c r="AW149" s="11" t="s">
        <v>36</v>
      </c>
      <c r="AX149" s="11" t="s">
        <v>72</v>
      </c>
      <c r="AY149" s="213" t="s">
        <v>129</v>
      </c>
    </row>
    <row r="150" spans="2:65" s="11" customFormat="1" ht="13.5">
      <c r="B150" s="203"/>
      <c r="C150" s="204"/>
      <c r="D150" s="205" t="s">
        <v>138</v>
      </c>
      <c r="E150" s="206" t="s">
        <v>21</v>
      </c>
      <c r="F150" s="207" t="s">
        <v>988</v>
      </c>
      <c r="G150" s="204"/>
      <c r="H150" s="206" t="s">
        <v>21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138</v>
      </c>
      <c r="AU150" s="213" t="s">
        <v>82</v>
      </c>
      <c r="AV150" s="11" t="s">
        <v>80</v>
      </c>
      <c r="AW150" s="11" t="s">
        <v>36</v>
      </c>
      <c r="AX150" s="11" t="s">
        <v>72</v>
      </c>
      <c r="AY150" s="213" t="s">
        <v>129</v>
      </c>
    </row>
    <row r="151" spans="2:65" s="11" customFormat="1" ht="13.5">
      <c r="B151" s="203"/>
      <c r="C151" s="204"/>
      <c r="D151" s="205" t="s">
        <v>138</v>
      </c>
      <c r="E151" s="206" t="s">
        <v>21</v>
      </c>
      <c r="F151" s="207" t="s">
        <v>989</v>
      </c>
      <c r="G151" s="204"/>
      <c r="H151" s="206" t="s">
        <v>21</v>
      </c>
      <c r="I151" s="208"/>
      <c r="J151" s="204"/>
      <c r="K151" s="204"/>
      <c r="L151" s="209"/>
      <c r="M151" s="210"/>
      <c r="N151" s="211"/>
      <c r="O151" s="211"/>
      <c r="P151" s="211"/>
      <c r="Q151" s="211"/>
      <c r="R151" s="211"/>
      <c r="S151" s="211"/>
      <c r="T151" s="212"/>
      <c r="AT151" s="213" t="s">
        <v>138</v>
      </c>
      <c r="AU151" s="213" t="s">
        <v>82</v>
      </c>
      <c r="AV151" s="11" t="s">
        <v>80</v>
      </c>
      <c r="AW151" s="11" t="s">
        <v>36</v>
      </c>
      <c r="AX151" s="11" t="s">
        <v>72</v>
      </c>
      <c r="AY151" s="213" t="s">
        <v>129</v>
      </c>
    </row>
    <row r="152" spans="2:65" s="12" customFormat="1" ht="13.5">
      <c r="B152" s="214"/>
      <c r="C152" s="215"/>
      <c r="D152" s="205" t="s">
        <v>138</v>
      </c>
      <c r="E152" s="216" t="s">
        <v>21</v>
      </c>
      <c r="F152" s="217" t="s">
        <v>80</v>
      </c>
      <c r="G152" s="215"/>
      <c r="H152" s="218">
        <v>1</v>
      </c>
      <c r="I152" s="219"/>
      <c r="J152" s="215"/>
      <c r="K152" s="215"/>
      <c r="L152" s="220"/>
      <c r="M152" s="221"/>
      <c r="N152" s="222"/>
      <c r="O152" s="222"/>
      <c r="P152" s="222"/>
      <c r="Q152" s="222"/>
      <c r="R152" s="222"/>
      <c r="S152" s="222"/>
      <c r="T152" s="223"/>
      <c r="AT152" s="224" t="s">
        <v>138</v>
      </c>
      <c r="AU152" s="224" t="s">
        <v>82</v>
      </c>
      <c r="AV152" s="12" t="s">
        <v>82</v>
      </c>
      <c r="AW152" s="12" t="s">
        <v>36</v>
      </c>
      <c r="AX152" s="12" t="s">
        <v>72</v>
      </c>
      <c r="AY152" s="224" t="s">
        <v>129</v>
      </c>
    </row>
    <row r="153" spans="2:65" s="13" customFormat="1" ht="13.5">
      <c r="B153" s="225"/>
      <c r="C153" s="226"/>
      <c r="D153" s="205" t="s">
        <v>138</v>
      </c>
      <c r="E153" s="227" t="s">
        <v>21</v>
      </c>
      <c r="F153" s="228" t="s">
        <v>155</v>
      </c>
      <c r="G153" s="226"/>
      <c r="H153" s="229">
        <v>1</v>
      </c>
      <c r="I153" s="230"/>
      <c r="J153" s="226"/>
      <c r="K153" s="226"/>
      <c r="L153" s="231"/>
      <c r="M153" s="232"/>
      <c r="N153" s="233"/>
      <c r="O153" s="233"/>
      <c r="P153" s="233"/>
      <c r="Q153" s="233"/>
      <c r="R153" s="233"/>
      <c r="S153" s="233"/>
      <c r="T153" s="234"/>
      <c r="AT153" s="235" t="s">
        <v>138</v>
      </c>
      <c r="AU153" s="235" t="s">
        <v>82</v>
      </c>
      <c r="AV153" s="13" t="s">
        <v>136</v>
      </c>
      <c r="AW153" s="13" t="s">
        <v>36</v>
      </c>
      <c r="AX153" s="13" t="s">
        <v>80</v>
      </c>
      <c r="AY153" s="235" t="s">
        <v>129</v>
      </c>
    </row>
    <row r="154" spans="2:65" s="1" customFormat="1" ht="16.5" customHeight="1">
      <c r="B154" s="40"/>
      <c r="C154" s="191" t="s">
        <v>204</v>
      </c>
      <c r="D154" s="191" t="s">
        <v>131</v>
      </c>
      <c r="E154" s="192" t="s">
        <v>990</v>
      </c>
      <c r="F154" s="193" t="s">
        <v>991</v>
      </c>
      <c r="G154" s="194" t="s">
        <v>930</v>
      </c>
      <c r="H154" s="195">
        <v>1</v>
      </c>
      <c r="I154" s="196"/>
      <c r="J154" s="197">
        <f>ROUND(I154*H154,2)</f>
        <v>0</v>
      </c>
      <c r="K154" s="193" t="s">
        <v>925</v>
      </c>
      <c r="L154" s="60"/>
      <c r="M154" s="198" t="s">
        <v>21</v>
      </c>
      <c r="N154" s="199" t="s">
        <v>43</v>
      </c>
      <c r="O154" s="41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AR154" s="23" t="s">
        <v>136</v>
      </c>
      <c r="AT154" s="23" t="s">
        <v>131</v>
      </c>
      <c r="AU154" s="23" t="s">
        <v>82</v>
      </c>
      <c r="AY154" s="23" t="s">
        <v>129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23" t="s">
        <v>80</v>
      </c>
      <c r="BK154" s="202">
        <f>ROUND(I154*H154,2)</f>
        <v>0</v>
      </c>
      <c r="BL154" s="23" t="s">
        <v>136</v>
      </c>
      <c r="BM154" s="23" t="s">
        <v>992</v>
      </c>
    </row>
    <row r="155" spans="2:65" s="11" customFormat="1" ht="13.5">
      <c r="B155" s="203"/>
      <c r="C155" s="204"/>
      <c r="D155" s="205" t="s">
        <v>138</v>
      </c>
      <c r="E155" s="206" t="s">
        <v>21</v>
      </c>
      <c r="F155" s="207" t="s">
        <v>993</v>
      </c>
      <c r="G155" s="204"/>
      <c r="H155" s="206" t="s">
        <v>21</v>
      </c>
      <c r="I155" s="208"/>
      <c r="J155" s="204"/>
      <c r="K155" s="204"/>
      <c r="L155" s="209"/>
      <c r="M155" s="210"/>
      <c r="N155" s="211"/>
      <c r="O155" s="211"/>
      <c r="P155" s="211"/>
      <c r="Q155" s="211"/>
      <c r="R155" s="211"/>
      <c r="S155" s="211"/>
      <c r="T155" s="212"/>
      <c r="AT155" s="213" t="s">
        <v>138</v>
      </c>
      <c r="AU155" s="213" t="s">
        <v>82</v>
      </c>
      <c r="AV155" s="11" t="s">
        <v>80</v>
      </c>
      <c r="AW155" s="11" t="s">
        <v>36</v>
      </c>
      <c r="AX155" s="11" t="s">
        <v>72</v>
      </c>
      <c r="AY155" s="213" t="s">
        <v>129</v>
      </c>
    </row>
    <row r="156" spans="2:65" s="11" customFormat="1" ht="13.5">
      <c r="B156" s="203"/>
      <c r="C156" s="204"/>
      <c r="D156" s="205" t="s">
        <v>138</v>
      </c>
      <c r="E156" s="206" t="s">
        <v>21</v>
      </c>
      <c r="F156" s="207" t="s">
        <v>937</v>
      </c>
      <c r="G156" s="204"/>
      <c r="H156" s="206" t="s">
        <v>21</v>
      </c>
      <c r="I156" s="208"/>
      <c r="J156" s="204"/>
      <c r="K156" s="204"/>
      <c r="L156" s="209"/>
      <c r="M156" s="210"/>
      <c r="N156" s="211"/>
      <c r="O156" s="211"/>
      <c r="P156" s="211"/>
      <c r="Q156" s="211"/>
      <c r="R156" s="211"/>
      <c r="S156" s="211"/>
      <c r="T156" s="212"/>
      <c r="AT156" s="213" t="s">
        <v>138</v>
      </c>
      <c r="AU156" s="213" t="s">
        <v>82</v>
      </c>
      <c r="AV156" s="11" t="s">
        <v>80</v>
      </c>
      <c r="AW156" s="11" t="s">
        <v>36</v>
      </c>
      <c r="AX156" s="11" t="s">
        <v>72</v>
      </c>
      <c r="AY156" s="213" t="s">
        <v>129</v>
      </c>
    </row>
    <row r="157" spans="2:65" s="11" customFormat="1" ht="27">
      <c r="B157" s="203"/>
      <c r="C157" s="204"/>
      <c r="D157" s="205" t="s">
        <v>138</v>
      </c>
      <c r="E157" s="206" t="s">
        <v>21</v>
      </c>
      <c r="F157" s="207" t="s">
        <v>994</v>
      </c>
      <c r="G157" s="204"/>
      <c r="H157" s="206" t="s">
        <v>21</v>
      </c>
      <c r="I157" s="208"/>
      <c r="J157" s="204"/>
      <c r="K157" s="204"/>
      <c r="L157" s="209"/>
      <c r="M157" s="210"/>
      <c r="N157" s="211"/>
      <c r="O157" s="211"/>
      <c r="P157" s="211"/>
      <c r="Q157" s="211"/>
      <c r="R157" s="211"/>
      <c r="S157" s="211"/>
      <c r="T157" s="212"/>
      <c r="AT157" s="213" t="s">
        <v>138</v>
      </c>
      <c r="AU157" s="213" t="s">
        <v>82</v>
      </c>
      <c r="AV157" s="11" t="s">
        <v>80</v>
      </c>
      <c r="AW157" s="11" t="s">
        <v>36</v>
      </c>
      <c r="AX157" s="11" t="s">
        <v>72</v>
      </c>
      <c r="AY157" s="213" t="s">
        <v>129</v>
      </c>
    </row>
    <row r="158" spans="2:65" s="12" customFormat="1" ht="13.5">
      <c r="B158" s="214"/>
      <c r="C158" s="215"/>
      <c r="D158" s="205" t="s">
        <v>138</v>
      </c>
      <c r="E158" s="216" t="s">
        <v>21</v>
      </c>
      <c r="F158" s="217" t="s">
        <v>80</v>
      </c>
      <c r="G158" s="215"/>
      <c r="H158" s="218">
        <v>1</v>
      </c>
      <c r="I158" s="219"/>
      <c r="J158" s="215"/>
      <c r="K158" s="215"/>
      <c r="L158" s="220"/>
      <c r="M158" s="221"/>
      <c r="N158" s="222"/>
      <c r="O158" s="222"/>
      <c r="P158" s="222"/>
      <c r="Q158" s="222"/>
      <c r="R158" s="222"/>
      <c r="S158" s="222"/>
      <c r="T158" s="223"/>
      <c r="AT158" s="224" t="s">
        <v>138</v>
      </c>
      <c r="AU158" s="224" t="s">
        <v>82</v>
      </c>
      <c r="AV158" s="12" t="s">
        <v>82</v>
      </c>
      <c r="AW158" s="12" t="s">
        <v>36</v>
      </c>
      <c r="AX158" s="12" t="s">
        <v>72</v>
      </c>
      <c r="AY158" s="224" t="s">
        <v>129</v>
      </c>
    </row>
    <row r="159" spans="2:65" s="13" customFormat="1" ht="13.5">
      <c r="B159" s="225"/>
      <c r="C159" s="226"/>
      <c r="D159" s="205" t="s">
        <v>138</v>
      </c>
      <c r="E159" s="227" t="s">
        <v>21</v>
      </c>
      <c r="F159" s="228" t="s">
        <v>155</v>
      </c>
      <c r="G159" s="226"/>
      <c r="H159" s="229">
        <v>1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138</v>
      </c>
      <c r="AU159" s="235" t="s">
        <v>82</v>
      </c>
      <c r="AV159" s="13" t="s">
        <v>136</v>
      </c>
      <c r="AW159" s="13" t="s">
        <v>36</v>
      </c>
      <c r="AX159" s="13" t="s">
        <v>80</v>
      </c>
      <c r="AY159" s="235" t="s">
        <v>129</v>
      </c>
    </row>
    <row r="160" spans="2:65" s="1" customFormat="1" ht="16.5" customHeight="1">
      <c r="B160" s="40"/>
      <c r="C160" s="191" t="s">
        <v>207</v>
      </c>
      <c r="D160" s="191" t="s">
        <v>131</v>
      </c>
      <c r="E160" s="192" t="s">
        <v>995</v>
      </c>
      <c r="F160" s="193" t="s">
        <v>996</v>
      </c>
      <c r="G160" s="194" t="s">
        <v>930</v>
      </c>
      <c r="H160" s="195">
        <v>1</v>
      </c>
      <c r="I160" s="196"/>
      <c r="J160" s="197">
        <f>ROUND(I160*H160,2)</f>
        <v>0</v>
      </c>
      <c r="K160" s="193" t="s">
        <v>925</v>
      </c>
      <c r="L160" s="60"/>
      <c r="M160" s="198" t="s">
        <v>21</v>
      </c>
      <c r="N160" s="199" t="s">
        <v>43</v>
      </c>
      <c r="O160" s="41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AR160" s="23" t="s">
        <v>136</v>
      </c>
      <c r="AT160" s="23" t="s">
        <v>131</v>
      </c>
      <c r="AU160" s="23" t="s">
        <v>82</v>
      </c>
      <c r="AY160" s="23" t="s">
        <v>129</v>
      </c>
      <c r="BE160" s="202">
        <f>IF(N160="základní",J160,0)</f>
        <v>0</v>
      </c>
      <c r="BF160" s="202">
        <f>IF(N160="snížená",J160,0)</f>
        <v>0</v>
      </c>
      <c r="BG160" s="202">
        <f>IF(N160="zákl. přenesená",J160,0)</f>
        <v>0</v>
      </c>
      <c r="BH160" s="202">
        <f>IF(N160="sníž. přenesená",J160,0)</f>
        <v>0</v>
      </c>
      <c r="BI160" s="202">
        <f>IF(N160="nulová",J160,0)</f>
        <v>0</v>
      </c>
      <c r="BJ160" s="23" t="s">
        <v>80</v>
      </c>
      <c r="BK160" s="202">
        <f>ROUND(I160*H160,2)</f>
        <v>0</v>
      </c>
      <c r="BL160" s="23" t="s">
        <v>136</v>
      </c>
      <c r="BM160" s="23" t="s">
        <v>997</v>
      </c>
    </row>
    <row r="161" spans="2:65" s="11" customFormat="1" ht="13.5">
      <c r="B161" s="203"/>
      <c r="C161" s="204"/>
      <c r="D161" s="205" t="s">
        <v>138</v>
      </c>
      <c r="E161" s="206" t="s">
        <v>21</v>
      </c>
      <c r="F161" s="207" t="s">
        <v>998</v>
      </c>
      <c r="G161" s="204"/>
      <c r="H161" s="206" t="s">
        <v>21</v>
      </c>
      <c r="I161" s="208"/>
      <c r="J161" s="204"/>
      <c r="K161" s="204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138</v>
      </c>
      <c r="AU161" s="213" t="s">
        <v>82</v>
      </c>
      <c r="AV161" s="11" t="s">
        <v>80</v>
      </c>
      <c r="AW161" s="11" t="s">
        <v>36</v>
      </c>
      <c r="AX161" s="11" t="s">
        <v>72</v>
      </c>
      <c r="AY161" s="213" t="s">
        <v>129</v>
      </c>
    </row>
    <row r="162" spans="2:65" s="11" customFormat="1" ht="13.5">
      <c r="B162" s="203"/>
      <c r="C162" s="204"/>
      <c r="D162" s="205" t="s">
        <v>138</v>
      </c>
      <c r="E162" s="206" t="s">
        <v>21</v>
      </c>
      <c r="F162" s="207" t="s">
        <v>999</v>
      </c>
      <c r="G162" s="204"/>
      <c r="H162" s="206" t="s">
        <v>21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138</v>
      </c>
      <c r="AU162" s="213" t="s">
        <v>82</v>
      </c>
      <c r="AV162" s="11" t="s">
        <v>80</v>
      </c>
      <c r="AW162" s="11" t="s">
        <v>36</v>
      </c>
      <c r="AX162" s="11" t="s">
        <v>72</v>
      </c>
      <c r="AY162" s="213" t="s">
        <v>129</v>
      </c>
    </row>
    <row r="163" spans="2:65" s="11" customFormat="1" ht="13.5">
      <c r="B163" s="203"/>
      <c r="C163" s="204"/>
      <c r="D163" s="205" t="s">
        <v>138</v>
      </c>
      <c r="E163" s="206" t="s">
        <v>21</v>
      </c>
      <c r="F163" s="207" t="s">
        <v>1000</v>
      </c>
      <c r="G163" s="204"/>
      <c r="H163" s="206" t="s">
        <v>21</v>
      </c>
      <c r="I163" s="208"/>
      <c r="J163" s="204"/>
      <c r="K163" s="204"/>
      <c r="L163" s="209"/>
      <c r="M163" s="210"/>
      <c r="N163" s="211"/>
      <c r="O163" s="211"/>
      <c r="P163" s="211"/>
      <c r="Q163" s="211"/>
      <c r="R163" s="211"/>
      <c r="S163" s="211"/>
      <c r="T163" s="212"/>
      <c r="AT163" s="213" t="s">
        <v>138</v>
      </c>
      <c r="AU163" s="213" t="s">
        <v>82</v>
      </c>
      <c r="AV163" s="11" t="s">
        <v>80</v>
      </c>
      <c r="AW163" s="11" t="s">
        <v>36</v>
      </c>
      <c r="AX163" s="11" t="s">
        <v>72</v>
      </c>
      <c r="AY163" s="213" t="s">
        <v>129</v>
      </c>
    </row>
    <row r="164" spans="2:65" s="11" customFormat="1" ht="13.5">
      <c r="B164" s="203"/>
      <c r="C164" s="204"/>
      <c r="D164" s="205" t="s">
        <v>138</v>
      </c>
      <c r="E164" s="206" t="s">
        <v>21</v>
      </c>
      <c r="F164" s="207" t="s">
        <v>1001</v>
      </c>
      <c r="G164" s="204"/>
      <c r="H164" s="206" t="s">
        <v>21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138</v>
      </c>
      <c r="AU164" s="213" t="s">
        <v>82</v>
      </c>
      <c r="AV164" s="11" t="s">
        <v>80</v>
      </c>
      <c r="AW164" s="11" t="s">
        <v>36</v>
      </c>
      <c r="AX164" s="11" t="s">
        <v>72</v>
      </c>
      <c r="AY164" s="213" t="s">
        <v>129</v>
      </c>
    </row>
    <row r="165" spans="2:65" s="11" customFormat="1" ht="13.5">
      <c r="B165" s="203"/>
      <c r="C165" s="204"/>
      <c r="D165" s="205" t="s">
        <v>138</v>
      </c>
      <c r="E165" s="206" t="s">
        <v>21</v>
      </c>
      <c r="F165" s="207" t="s">
        <v>1002</v>
      </c>
      <c r="G165" s="204"/>
      <c r="H165" s="206" t="s">
        <v>21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138</v>
      </c>
      <c r="AU165" s="213" t="s">
        <v>82</v>
      </c>
      <c r="AV165" s="11" t="s">
        <v>80</v>
      </c>
      <c r="AW165" s="11" t="s">
        <v>36</v>
      </c>
      <c r="AX165" s="11" t="s">
        <v>72</v>
      </c>
      <c r="AY165" s="213" t="s">
        <v>129</v>
      </c>
    </row>
    <row r="166" spans="2:65" s="11" customFormat="1" ht="13.5">
      <c r="B166" s="203"/>
      <c r="C166" s="204"/>
      <c r="D166" s="205" t="s">
        <v>138</v>
      </c>
      <c r="E166" s="206" t="s">
        <v>21</v>
      </c>
      <c r="F166" s="207" t="s">
        <v>1003</v>
      </c>
      <c r="G166" s="204"/>
      <c r="H166" s="206" t="s">
        <v>21</v>
      </c>
      <c r="I166" s="208"/>
      <c r="J166" s="204"/>
      <c r="K166" s="204"/>
      <c r="L166" s="209"/>
      <c r="M166" s="210"/>
      <c r="N166" s="211"/>
      <c r="O166" s="211"/>
      <c r="P166" s="211"/>
      <c r="Q166" s="211"/>
      <c r="R166" s="211"/>
      <c r="S166" s="211"/>
      <c r="T166" s="212"/>
      <c r="AT166" s="213" t="s">
        <v>138</v>
      </c>
      <c r="AU166" s="213" t="s">
        <v>82</v>
      </c>
      <c r="AV166" s="11" t="s">
        <v>80</v>
      </c>
      <c r="AW166" s="11" t="s">
        <v>36</v>
      </c>
      <c r="AX166" s="11" t="s">
        <v>72</v>
      </c>
      <c r="AY166" s="213" t="s">
        <v>129</v>
      </c>
    </row>
    <row r="167" spans="2:65" s="12" customFormat="1" ht="13.5">
      <c r="B167" s="214"/>
      <c r="C167" s="215"/>
      <c r="D167" s="205" t="s">
        <v>138</v>
      </c>
      <c r="E167" s="216" t="s">
        <v>21</v>
      </c>
      <c r="F167" s="217" t="s">
        <v>80</v>
      </c>
      <c r="G167" s="215"/>
      <c r="H167" s="218">
        <v>1</v>
      </c>
      <c r="I167" s="219"/>
      <c r="J167" s="215"/>
      <c r="K167" s="215"/>
      <c r="L167" s="220"/>
      <c r="M167" s="221"/>
      <c r="N167" s="222"/>
      <c r="O167" s="222"/>
      <c r="P167" s="222"/>
      <c r="Q167" s="222"/>
      <c r="R167" s="222"/>
      <c r="S167" s="222"/>
      <c r="T167" s="223"/>
      <c r="AT167" s="224" t="s">
        <v>138</v>
      </c>
      <c r="AU167" s="224" t="s">
        <v>82</v>
      </c>
      <c r="AV167" s="12" t="s">
        <v>82</v>
      </c>
      <c r="AW167" s="12" t="s">
        <v>36</v>
      </c>
      <c r="AX167" s="12" t="s">
        <v>72</v>
      </c>
      <c r="AY167" s="224" t="s">
        <v>129</v>
      </c>
    </row>
    <row r="168" spans="2:65" s="13" customFormat="1" ht="13.5">
      <c r="B168" s="225"/>
      <c r="C168" s="226"/>
      <c r="D168" s="205" t="s">
        <v>138</v>
      </c>
      <c r="E168" s="227" t="s">
        <v>21</v>
      </c>
      <c r="F168" s="228" t="s">
        <v>155</v>
      </c>
      <c r="G168" s="226"/>
      <c r="H168" s="229">
        <v>1</v>
      </c>
      <c r="I168" s="230"/>
      <c r="J168" s="226"/>
      <c r="K168" s="226"/>
      <c r="L168" s="231"/>
      <c r="M168" s="232"/>
      <c r="N168" s="233"/>
      <c r="O168" s="233"/>
      <c r="P168" s="233"/>
      <c r="Q168" s="233"/>
      <c r="R168" s="233"/>
      <c r="S168" s="233"/>
      <c r="T168" s="234"/>
      <c r="AT168" s="235" t="s">
        <v>138</v>
      </c>
      <c r="AU168" s="235" t="s">
        <v>82</v>
      </c>
      <c r="AV168" s="13" t="s">
        <v>136</v>
      </c>
      <c r="AW168" s="13" t="s">
        <v>36</v>
      </c>
      <c r="AX168" s="13" t="s">
        <v>80</v>
      </c>
      <c r="AY168" s="235" t="s">
        <v>129</v>
      </c>
    </row>
    <row r="169" spans="2:65" s="10" customFormat="1" ht="29.85" customHeight="1">
      <c r="B169" s="175"/>
      <c r="C169" s="176"/>
      <c r="D169" s="177" t="s">
        <v>71</v>
      </c>
      <c r="E169" s="189" t="s">
        <v>1004</v>
      </c>
      <c r="F169" s="189" t="s">
        <v>1005</v>
      </c>
      <c r="G169" s="176"/>
      <c r="H169" s="176"/>
      <c r="I169" s="179"/>
      <c r="J169" s="190">
        <f>BK169</f>
        <v>0</v>
      </c>
      <c r="K169" s="176"/>
      <c r="L169" s="181"/>
      <c r="M169" s="182"/>
      <c r="N169" s="183"/>
      <c r="O169" s="183"/>
      <c r="P169" s="184">
        <f>SUM(P170:P176)</f>
        <v>0</v>
      </c>
      <c r="Q169" s="183"/>
      <c r="R169" s="184">
        <f>SUM(R170:R176)</f>
        <v>0</v>
      </c>
      <c r="S169" s="183"/>
      <c r="T169" s="185">
        <f>SUM(T170:T176)</f>
        <v>0</v>
      </c>
      <c r="AR169" s="186" t="s">
        <v>146</v>
      </c>
      <c r="AT169" s="187" t="s">
        <v>71</v>
      </c>
      <c r="AU169" s="187" t="s">
        <v>80</v>
      </c>
      <c r="AY169" s="186" t="s">
        <v>129</v>
      </c>
      <c r="BK169" s="188">
        <f>SUM(BK170:BK176)</f>
        <v>0</v>
      </c>
    </row>
    <row r="170" spans="2:65" s="1" customFormat="1" ht="16.5" customHeight="1">
      <c r="B170" s="40"/>
      <c r="C170" s="191" t="s">
        <v>10</v>
      </c>
      <c r="D170" s="191" t="s">
        <v>131</v>
      </c>
      <c r="E170" s="192" t="s">
        <v>1006</v>
      </c>
      <c r="F170" s="193" t="s">
        <v>1007</v>
      </c>
      <c r="G170" s="194" t="s">
        <v>924</v>
      </c>
      <c r="H170" s="195">
        <v>1</v>
      </c>
      <c r="I170" s="196"/>
      <c r="J170" s="197">
        <f>ROUND(I170*H170,2)</f>
        <v>0</v>
      </c>
      <c r="K170" s="193" t="s">
        <v>925</v>
      </c>
      <c r="L170" s="60"/>
      <c r="M170" s="198" t="s">
        <v>21</v>
      </c>
      <c r="N170" s="199" t="s">
        <v>43</v>
      </c>
      <c r="O170" s="41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AR170" s="23" t="s">
        <v>136</v>
      </c>
      <c r="AT170" s="23" t="s">
        <v>131</v>
      </c>
      <c r="AU170" s="23" t="s">
        <v>82</v>
      </c>
      <c r="AY170" s="23" t="s">
        <v>129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23" t="s">
        <v>80</v>
      </c>
      <c r="BK170" s="202">
        <f>ROUND(I170*H170,2)</f>
        <v>0</v>
      </c>
      <c r="BL170" s="23" t="s">
        <v>136</v>
      </c>
      <c r="BM170" s="23" t="s">
        <v>1008</v>
      </c>
    </row>
    <row r="171" spans="2:65" s="11" customFormat="1" ht="27">
      <c r="B171" s="203"/>
      <c r="C171" s="204"/>
      <c r="D171" s="205" t="s">
        <v>138</v>
      </c>
      <c r="E171" s="206" t="s">
        <v>21</v>
      </c>
      <c r="F171" s="207" t="s">
        <v>1009</v>
      </c>
      <c r="G171" s="204"/>
      <c r="H171" s="206" t="s">
        <v>21</v>
      </c>
      <c r="I171" s="208"/>
      <c r="J171" s="204"/>
      <c r="K171" s="204"/>
      <c r="L171" s="209"/>
      <c r="M171" s="210"/>
      <c r="N171" s="211"/>
      <c r="O171" s="211"/>
      <c r="P171" s="211"/>
      <c r="Q171" s="211"/>
      <c r="R171" s="211"/>
      <c r="S171" s="211"/>
      <c r="T171" s="212"/>
      <c r="AT171" s="213" t="s">
        <v>138</v>
      </c>
      <c r="AU171" s="213" t="s">
        <v>82</v>
      </c>
      <c r="AV171" s="11" t="s">
        <v>80</v>
      </c>
      <c r="AW171" s="11" t="s">
        <v>36</v>
      </c>
      <c r="AX171" s="11" t="s">
        <v>72</v>
      </c>
      <c r="AY171" s="213" t="s">
        <v>129</v>
      </c>
    </row>
    <row r="172" spans="2:65" s="11" customFormat="1" ht="13.5">
      <c r="B172" s="203"/>
      <c r="C172" s="204"/>
      <c r="D172" s="205" t="s">
        <v>138</v>
      </c>
      <c r="E172" s="206" t="s">
        <v>21</v>
      </c>
      <c r="F172" s="207" t="s">
        <v>937</v>
      </c>
      <c r="G172" s="204"/>
      <c r="H172" s="206" t="s">
        <v>21</v>
      </c>
      <c r="I172" s="208"/>
      <c r="J172" s="204"/>
      <c r="K172" s="204"/>
      <c r="L172" s="209"/>
      <c r="M172" s="210"/>
      <c r="N172" s="211"/>
      <c r="O172" s="211"/>
      <c r="P172" s="211"/>
      <c r="Q172" s="211"/>
      <c r="R172" s="211"/>
      <c r="S172" s="211"/>
      <c r="T172" s="212"/>
      <c r="AT172" s="213" t="s">
        <v>138</v>
      </c>
      <c r="AU172" s="213" t="s">
        <v>82</v>
      </c>
      <c r="AV172" s="11" t="s">
        <v>80</v>
      </c>
      <c r="AW172" s="11" t="s">
        <v>36</v>
      </c>
      <c r="AX172" s="11" t="s">
        <v>72</v>
      </c>
      <c r="AY172" s="213" t="s">
        <v>129</v>
      </c>
    </row>
    <row r="173" spans="2:65" s="11" customFormat="1" ht="13.5">
      <c r="B173" s="203"/>
      <c r="C173" s="204"/>
      <c r="D173" s="205" t="s">
        <v>138</v>
      </c>
      <c r="E173" s="206" t="s">
        <v>21</v>
      </c>
      <c r="F173" s="207" t="s">
        <v>1010</v>
      </c>
      <c r="G173" s="204"/>
      <c r="H173" s="206" t="s">
        <v>21</v>
      </c>
      <c r="I173" s="208"/>
      <c r="J173" s="204"/>
      <c r="K173" s="204"/>
      <c r="L173" s="209"/>
      <c r="M173" s="210"/>
      <c r="N173" s="211"/>
      <c r="O173" s="211"/>
      <c r="P173" s="211"/>
      <c r="Q173" s="211"/>
      <c r="R173" s="211"/>
      <c r="S173" s="211"/>
      <c r="T173" s="212"/>
      <c r="AT173" s="213" t="s">
        <v>138</v>
      </c>
      <c r="AU173" s="213" t="s">
        <v>82</v>
      </c>
      <c r="AV173" s="11" t="s">
        <v>80</v>
      </c>
      <c r="AW173" s="11" t="s">
        <v>36</v>
      </c>
      <c r="AX173" s="11" t="s">
        <v>72</v>
      </c>
      <c r="AY173" s="213" t="s">
        <v>129</v>
      </c>
    </row>
    <row r="174" spans="2:65" s="11" customFormat="1" ht="13.5">
      <c r="B174" s="203"/>
      <c r="C174" s="204"/>
      <c r="D174" s="205" t="s">
        <v>138</v>
      </c>
      <c r="E174" s="206" t="s">
        <v>21</v>
      </c>
      <c r="F174" s="207" t="s">
        <v>1011</v>
      </c>
      <c r="G174" s="204"/>
      <c r="H174" s="206" t="s">
        <v>21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138</v>
      </c>
      <c r="AU174" s="213" t="s">
        <v>82</v>
      </c>
      <c r="AV174" s="11" t="s">
        <v>80</v>
      </c>
      <c r="AW174" s="11" t="s">
        <v>36</v>
      </c>
      <c r="AX174" s="11" t="s">
        <v>72</v>
      </c>
      <c r="AY174" s="213" t="s">
        <v>129</v>
      </c>
    </row>
    <row r="175" spans="2:65" s="12" customFormat="1" ht="13.5">
      <c r="B175" s="214"/>
      <c r="C175" s="215"/>
      <c r="D175" s="205" t="s">
        <v>138</v>
      </c>
      <c r="E175" s="216" t="s">
        <v>21</v>
      </c>
      <c r="F175" s="217" t="s">
        <v>80</v>
      </c>
      <c r="G175" s="215"/>
      <c r="H175" s="218">
        <v>1</v>
      </c>
      <c r="I175" s="219"/>
      <c r="J175" s="215"/>
      <c r="K175" s="215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138</v>
      </c>
      <c r="AU175" s="224" t="s">
        <v>82</v>
      </c>
      <c r="AV175" s="12" t="s">
        <v>82</v>
      </c>
      <c r="AW175" s="12" t="s">
        <v>36</v>
      </c>
      <c r="AX175" s="12" t="s">
        <v>72</v>
      </c>
      <c r="AY175" s="224" t="s">
        <v>129</v>
      </c>
    </row>
    <row r="176" spans="2:65" s="13" customFormat="1" ht="13.5">
      <c r="B176" s="225"/>
      <c r="C176" s="226"/>
      <c r="D176" s="205" t="s">
        <v>138</v>
      </c>
      <c r="E176" s="227" t="s">
        <v>21</v>
      </c>
      <c r="F176" s="228" t="s">
        <v>155</v>
      </c>
      <c r="G176" s="226"/>
      <c r="H176" s="229">
        <v>1</v>
      </c>
      <c r="I176" s="230"/>
      <c r="J176" s="226"/>
      <c r="K176" s="226"/>
      <c r="L176" s="231"/>
      <c r="M176" s="232"/>
      <c r="N176" s="233"/>
      <c r="O176" s="233"/>
      <c r="P176" s="233"/>
      <c r="Q176" s="233"/>
      <c r="R176" s="233"/>
      <c r="S176" s="233"/>
      <c r="T176" s="234"/>
      <c r="AT176" s="235" t="s">
        <v>138</v>
      </c>
      <c r="AU176" s="235" t="s">
        <v>82</v>
      </c>
      <c r="AV176" s="13" t="s">
        <v>136</v>
      </c>
      <c r="AW176" s="13" t="s">
        <v>36</v>
      </c>
      <c r="AX176" s="13" t="s">
        <v>80</v>
      </c>
      <c r="AY176" s="235" t="s">
        <v>129</v>
      </c>
    </row>
    <row r="177" spans="2:65" s="10" customFormat="1" ht="29.85" customHeight="1">
      <c r="B177" s="175"/>
      <c r="C177" s="176"/>
      <c r="D177" s="177" t="s">
        <v>71</v>
      </c>
      <c r="E177" s="189" t="s">
        <v>1012</v>
      </c>
      <c r="F177" s="189" t="s">
        <v>1013</v>
      </c>
      <c r="G177" s="176"/>
      <c r="H177" s="176"/>
      <c r="I177" s="179"/>
      <c r="J177" s="190">
        <f>BK177</f>
        <v>0</v>
      </c>
      <c r="K177" s="176"/>
      <c r="L177" s="181"/>
      <c r="M177" s="182"/>
      <c r="N177" s="183"/>
      <c r="O177" s="183"/>
      <c r="P177" s="184">
        <f>SUM(P178:P180)</f>
        <v>0</v>
      </c>
      <c r="Q177" s="183"/>
      <c r="R177" s="184">
        <f>SUM(R178:R180)</f>
        <v>0</v>
      </c>
      <c r="S177" s="183"/>
      <c r="T177" s="185">
        <f>SUM(T178:T180)</f>
        <v>0</v>
      </c>
      <c r="AR177" s="186" t="s">
        <v>146</v>
      </c>
      <c r="AT177" s="187" t="s">
        <v>71</v>
      </c>
      <c r="AU177" s="187" t="s">
        <v>80</v>
      </c>
      <c r="AY177" s="186" t="s">
        <v>129</v>
      </c>
      <c r="BK177" s="188">
        <f>SUM(BK178:BK180)</f>
        <v>0</v>
      </c>
    </row>
    <row r="178" spans="2:65" s="1" customFormat="1" ht="16.5" customHeight="1">
      <c r="B178" s="40"/>
      <c r="C178" s="191" t="s">
        <v>225</v>
      </c>
      <c r="D178" s="191" t="s">
        <v>131</v>
      </c>
      <c r="E178" s="192" t="s">
        <v>1014</v>
      </c>
      <c r="F178" s="193" t="s">
        <v>1015</v>
      </c>
      <c r="G178" s="194" t="s">
        <v>930</v>
      </c>
      <c r="H178" s="195">
        <v>1</v>
      </c>
      <c r="I178" s="196"/>
      <c r="J178" s="197">
        <f>ROUND(I178*H178,2)</f>
        <v>0</v>
      </c>
      <c r="K178" s="193" t="s">
        <v>925</v>
      </c>
      <c r="L178" s="60"/>
      <c r="M178" s="198" t="s">
        <v>21</v>
      </c>
      <c r="N178" s="199" t="s">
        <v>43</v>
      </c>
      <c r="O178" s="41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3" t="s">
        <v>136</v>
      </c>
      <c r="AT178" s="23" t="s">
        <v>131</v>
      </c>
      <c r="AU178" s="23" t="s">
        <v>82</v>
      </c>
      <c r="AY178" s="23" t="s">
        <v>129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23" t="s">
        <v>80</v>
      </c>
      <c r="BK178" s="202">
        <f>ROUND(I178*H178,2)</f>
        <v>0</v>
      </c>
      <c r="BL178" s="23" t="s">
        <v>136</v>
      </c>
      <c r="BM178" s="23" t="s">
        <v>1016</v>
      </c>
    </row>
    <row r="179" spans="2:65" s="11" customFormat="1" ht="13.5">
      <c r="B179" s="203"/>
      <c r="C179" s="204"/>
      <c r="D179" s="205" t="s">
        <v>138</v>
      </c>
      <c r="E179" s="206" t="s">
        <v>21</v>
      </c>
      <c r="F179" s="207" t="s">
        <v>1017</v>
      </c>
      <c r="G179" s="204"/>
      <c r="H179" s="206" t="s">
        <v>21</v>
      </c>
      <c r="I179" s="208"/>
      <c r="J179" s="204"/>
      <c r="K179" s="204"/>
      <c r="L179" s="209"/>
      <c r="M179" s="210"/>
      <c r="N179" s="211"/>
      <c r="O179" s="211"/>
      <c r="P179" s="211"/>
      <c r="Q179" s="211"/>
      <c r="R179" s="211"/>
      <c r="S179" s="211"/>
      <c r="T179" s="212"/>
      <c r="AT179" s="213" t="s">
        <v>138</v>
      </c>
      <c r="AU179" s="213" t="s">
        <v>82</v>
      </c>
      <c r="AV179" s="11" t="s">
        <v>80</v>
      </c>
      <c r="AW179" s="11" t="s">
        <v>36</v>
      </c>
      <c r="AX179" s="11" t="s">
        <v>72</v>
      </c>
      <c r="AY179" s="213" t="s">
        <v>129</v>
      </c>
    </row>
    <row r="180" spans="2:65" s="12" customFormat="1" ht="13.5">
      <c r="B180" s="214"/>
      <c r="C180" s="215"/>
      <c r="D180" s="205" t="s">
        <v>138</v>
      </c>
      <c r="E180" s="216" t="s">
        <v>21</v>
      </c>
      <c r="F180" s="217" t="s">
        <v>80</v>
      </c>
      <c r="G180" s="215"/>
      <c r="H180" s="218">
        <v>1</v>
      </c>
      <c r="I180" s="219"/>
      <c r="J180" s="215"/>
      <c r="K180" s="215"/>
      <c r="L180" s="220"/>
      <c r="M180" s="252"/>
      <c r="N180" s="253"/>
      <c r="O180" s="253"/>
      <c r="P180" s="253"/>
      <c r="Q180" s="253"/>
      <c r="R180" s="253"/>
      <c r="S180" s="253"/>
      <c r="T180" s="254"/>
      <c r="AT180" s="224" t="s">
        <v>138</v>
      </c>
      <c r="AU180" s="224" t="s">
        <v>82</v>
      </c>
      <c r="AV180" s="12" t="s">
        <v>82</v>
      </c>
      <c r="AW180" s="12" t="s">
        <v>36</v>
      </c>
      <c r="AX180" s="12" t="s">
        <v>80</v>
      </c>
      <c r="AY180" s="224" t="s">
        <v>129</v>
      </c>
    </row>
    <row r="181" spans="2:65" s="1" customFormat="1" ht="6.95" customHeight="1">
      <c r="B181" s="55"/>
      <c r="C181" s="56"/>
      <c r="D181" s="56"/>
      <c r="E181" s="56"/>
      <c r="F181" s="56"/>
      <c r="G181" s="56"/>
      <c r="H181" s="56"/>
      <c r="I181" s="138"/>
      <c r="J181" s="56"/>
      <c r="K181" s="56"/>
      <c r="L181" s="60"/>
    </row>
  </sheetData>
  <sheetProtection algorithmName="SHA-512" hashValue="zvFG8K4L1PC533vLV1I3F12vMuBmFMzS6uSMmee9jwxY2XFObAZ4oTIJTystBT/9s67I9GES/NNQ/rpmmhUR5A==" saltValue="tC3zhGwSB+pIk3Un08TAioGIP3PqEJarbKp6SuamypeSpZsk44+MTfGj6nq/HUP2EnX+FxroirVRhHuJa3nzUQ==" spinCount="100000" sheet="1" objects="1" scenarios="1" formatColumns="0" formatRows="0" autoFilter="0"/>
  <autoFilter ref="C80:K180"/>
  <mergeCells count="10">
    <mergeCell ref="J51:J52"/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55" customWidth="1"/>
    <col min="2" max="2" width="1.6640625" style="255" customWidth="1"/>
    <col min="3" max="4" width="5" style="255" customWidth="1"/>
    <col min="5" max="5" width="11.6640625" style="255" customWidth="1"/>
    <col min="6" max="6" width="9.1640625" style="255" customWidth="1"/>
    <col min="7" max="7" width="5" style="255" customWidth="1"/>
    <col min="8" max="8" width="77.83203125" style="255" customWidth="1"/>
    <col min="9" max="10" width="20" style="255" customWidth="1"/>
    <col min="11" max="11" width="1.6640625" style="255" customWidth="1"/>
  </cols>
  <sheetData>
    <row r="1" spans="2:11" ht="37.5" customHeight="1"/>
    <row r="2" spans="2:11" ht="7.5" customHeight="1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pans="2:11" s="14" customFormat="1" ht="45" customHeight="1">
      <c r="B3" s="259"/>
      <c r="C3" s="383" t="s">
        <v>1018</v>
      </c>
      <c r="D3" s="383"/>
      <c r="E3" s="383"/>
      <c r="F3" s="383"/>
      <c r="G3" s="383"/>
      <c r="H3" s="383"/>
      <c r="I3" s="383"/>
      <c r="J3" s="383"/>
      <c r="K3" s="260"/>
    </row>
    <row r="4" spans="2:11" ht="25.5" customHeight="1">
      <c r="B4" s="261"/>
      <c r="C4" s="387" t="s">
        <v>1019</v>
      </c>
      <c r="D4" s="387"/>
      <c r="E4" s="387"/>
      <c r="F4" s="387"/>
      <c r="G4" s="387"/>
      <c r="H4" s="387"/>
      <c r="I4" s="387"/>
      <c r="J4" s="387"/>
      <c r="K4" s="262"/>
    </row>
    <row r="5" spans="2:11" ht="5.25" customHeight="1">
      <c r="B5" s="261"/>
      <c r="C5" s="263"/>
      <c r="D5" s="263"/>
      <c r="E5" s="263"/>
      <c r="F5" s="263"/>
      <c r="G5" s="263"/>
      <c r="H5" s="263"/>
      <c r="I5" s="263"/>
      <c r="J5" s="263"/>
      <c r="K5" s="262"/>
    </row>
    <row r="6" spans="2:11" ht="15" customHeight="1">
      <c r="B6" s="261"/>
      <c r="C6" s="386" t="s">
        <v>1020</v>
      </c>
      <c r="D6" s="386"/>
      <c r="E6" s="386"/>
      <c r="F6" s="386"/>
      <c r="G6" s="386"/>
      <c r="H6" s="386"/>
      <c r="I6" s="386"/>
      <c r="J6" s="386"/>
      <c r="K6" s="262"/>
    </row>
    <row r="7" spans="2:11" ht="15" customHeight="1">
      <c r="B7" s="265"/>
      <c r="C7" s="386" t="s">
        <v>1021</v>
      </c>
      <c r="D7" s="386"/>
      <c r="E7" s="386"/>
      <c r="F7" s="386"/>
      <c r="G7" s="386"/>
      <c r="H7" s="386"/>
      <c r="I7" s="386"/>
      <c r="J7" s="386"/>
      <c r="K7" s="262"/>
    </row>
    <row r="8" spans="2:1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pans="2:11" ht="15" customHeight="1">
      <c r="B9" s="265"/>
      <c r="C9" s="386" t="s">
        <v>1022</v>
      </c>
      <c r="D9" s="386"/>
      <c r="E9" s="386"/>
      <c r="F9" s="386"/>
      <c r="G9" s="386"/>
      <c r="H9" s="386"/>
      <c r="I9" s="386"/>
      <c r="J9" s="386"/>
      <c r="K9" s="262"/>
    </row>
    <row r="10" spans="2:11" ht="15" customHeight="1">
      <c r="B10" s="265"/>
      <c r="C10" s="264"/>
      <c r="D10" s="386" t="s">
        <v>1023</v>
      </c>
      <c r="E10" s="386"/>
      <c r="F10" s="386"/>
      <c r="G10" s="386"/>
      <c r="H10" s="386"/>
      <c r="I10" s="386"/>
      <c r="J10" s="386"/>
      <c r="K10" s="262"/>
    </row>
    <row r="11" spans="2:11" ht="15" customHeight="1">
      <c r="B11" s="265"/>
      <c r="C11" s="266"/>
      <c r="D11" s="386" t="s">
        <v>1024</v>
      </c>
      <c r="E11" s="386"/>
      <c r="F11" s="386"/>
      <c r="G11" s="386"/>
      <c r="H11" s="386"/>
      <c r="I11" s="386"/>
      <c r="J11" s="386"/>
      <c r="K11" s="262"/>
    </row>
    <row r="12" spans="2:11" ht="12.75" customHeight="1">
      <c r="B12" s="265"/>
      <c r="C12" s="266"/>
      <c r="D12" s="266"/>
      <c r="E12" s="266"/>
      <c r="F12" s="266"/>
      <c r="G12" s="266"/>
      <c r="H12" s="266"/>
      <c r="I12" s="266"/>
      <c r="J12" s="266"/>
      <c r="K12" s="262"/>
    </row>
    <row r="13" spans="2:11" ht="15" customHeight="1">
      <c r="B13" s="265"/>
      <c r="C13" s="266"/>
      <c r="D13" s="386" t="s">
        <v>1025</v>
      </c>
      <c r="E13" s="386"/>
      <c r="F13" s="386"/>
      <c r="G13" s="386"/>
      <c r="H13" s="386"/>
      <c r="I13" s="386"/>
      <c r="J13" s="386"/>
      <c r="K13" s="262"/>
    </row>
    <row r="14" spans="2:11" ht="15" customHeight="1">
      <c r="B14" s="265"/>
      <c r="C14" s="266"/>
      <c r="D14" s="386" t="s">
        <v>1026</v>
      </c>
      <c r="E14" s="386"/>
      <c r="F14" s="386"/>
      <c r="G14" s="386"/>
      <c r="H14" s="386"/>
      <c r="I14" s="386"/>
      <c r="J14" s="386"/>
      <c r="K14" s="262"/>
    </row>
    <row r="15" spans="2:11" ht="15" customHeight="1">
      <c r="B15" s="265"/>
      <c r="C15" s="266"/>
      <c r="D15" s="386" t="s">
        <v>1027</v>
      </c>
      <c r="E15" s="386"/>
      <c r="F15" s="386"/>
      <c r="G15" s="386"/>
      <c r="H15" s="386"/>
      <c r="I15" s="386"/>
      <c r="J15" s="386"/>
      <c r="K15" s="262"/>
    </row>
    <row r="16" spans="2:11" ht="15" customHeight="1">
      <c r="B16" s="265"/>
      <c r="C16" s="266"/>
      <c r="D16" s="266"/>
      <c r="E16" s="267" t="s">
        <v>79</v>
      </c>
      <c r="F16" s="386" t="s">
        <v>1028</v>
      </c>
      <c r="G16" s="386"/>
      <c r="H16" s="386"/>
      <c r="I16" s="386"/>
      <c r="J16" s="386"/>
      <c r="K16" s="262"/>
    </row>
    <row r="17" spans="2:11" ht="15" customHeight="1">
      <c r="B17" s="265"/>
      <c r="C17" s="266"/>
      <c r="D17" s="266"/>
      <c r="E17" s="267" t="s">
        <v>1029</v>
      </c>
      <c r="F17" s="386" t="s">
        <v>1030</v>
      </c>
      <c r="G17" s="386"/>
      <c r="H17" s="386"/>
      <c r="I17" s="386"/>
      <c r="J17" s="386"/>
      <c r="K17" s="262"/>
    </row>
    <row r="18" spans="2:11" ht="15" customHeight="1">
      <c r="B18" s="265"/>
      <c r="C18" s="266"/>
      <c r="D18" s="266"/>
      <c r="E18" s="267" t="s">
        <v>1031</v>
      </c>
      <c r="F18" s="386" t="s">
        <v>1032</v>
      </c>
      <c r="G18" s="386"/>
      <c r="H18" s="386"/>
      <c r="I18" s="386"/>
      <c r="J18" s="386"/>
      <c r="K18" s="262"/>
    </row>
    <row r="19" spans="2:11" ht="15" customHeight="1">
      <c r="B19" s="265"/>
      <c r="C19" s="266"/>
      <c r="D19" s="266"/>
      <c r="E19" s="267" t="s">
        <v>86</v>
      </c>
      <c r="F19" s="386" t="s">
        <v>87</v>
      </c>
      <c r="G19" s="386"/>
      <c r="H19" s="386"/>
      <c r="I19" s="386"/>
      <c r="J19" s="386"/>
      <c r="K19" s="262"/>
    </row>
    <row r="20" spans="2:11" ht="15" customHeight="1">
      <c r="B20" s="265"/>
      <c r="C20" s="266"/>
      <c r="D20" s="266"/>
      <c r="E20" s="267" t="s">
        <v>1033</v>
      </c>
      <c r="F20" s="386" t="s">
        <v>1034</v>
      </c>
      <c r="G20" s="386"/>
      <c r="H20" s="386"/>
      <c r="I20" s="386"/>
      <c r="J20" s="386"/>
      <c r="K20" s="262"/>
    </row>
    <row r="21" spans="2:11" ht="15" customHeight="1">
      <c r="B21" s="265"/>
      <c r="C21" s="266"/>
      <c r="D21" s="266"/>
      <c r="E21" s="267" t="s">
        <v>1035</v>
      </c>
      <c r="F21" s="386" t="s">
        <v>1036</v>
      </c>
      <c r="G21" s="386"/>
      <c r="H21" s="386"/>
      <c r="I21" s="386"/>
      <c r="J21" s="386"/>
      <c r="K21" s="262"/>
    </row>
    <row r="22" spans="2:11" ht="12.75" customHeight="1">
      <c r="B22" s="265"/>
      <c r="C22" s="266"/>
      <c r="D22" s="266"/>
      <c r="E22" s="266"/>
      <c r="F22" s="266"/>
      <c r="G22" s="266"/>
      <c r="H22" s="266"/>
      <c r="I22" s="266"/>
      <c r="J22" s="266"/>
      <c r="K22" s="262"/>
    </row>
    <row r="23" spans="2:11" ht="15" customHeight="1">
      <c r="B23" s="265"/>
      <c r="C23" s="386" t="s">
        <v>1037</v>
      </c>
      <c r="D23" s="386"/>
      <c r="E23" s="386"/>
      <c r="F23" s="386"/>
      <c r="G23" s="386"/>
      <c r="H23" s="386"/>
      <c r="I23" s="386"/>
      <c r="J23" s="386"/>
      <c r="K23" s="262"/>
    </row>
    <row r="24" spans="2:11" ht="15" customHeight="1">
      <c r="B24" s="265"/>
      <c r="C24" s="386" t="s">
        <v>1038</v>
      </c>
      <c r="D24" s="386"/>
      <c r="E24" s="386"/>
      <c r="F24" s="386"/>
      <c r="G24" s="386"/>
      <c r="H24" s="386"/>
      <c r="I24" s="386"/>
      <c r="J24" s="386"/>
      <c r="K24" s="262"/>
    </row>
    <row r="25" spans="2:11" ht="15" customHeight="1">
      <c r="B25" s="265"/>
      <c r="C25" s="264"/>
      <c r="D25" s="386" t="s">
        <v>1039</v>
      </c>
      <c r="E25" s="386"/>
      <c r="F25" s="386"/>
      <c r="G25" s="386"/>
      <c r="H25" s="386"/>
      <c r="I25" s="386"/>
      <c r="J25" s="386"/>
      <c r="K25" s="262"/>
    </row>
    <row r="26" spans="2:11" ht="15" customHeight="1">
      <c r="B26" s="265"/>
      <c r="C26" s="266"/>
      <c r="D26" s="386" t="s">
        <v>1040</v>
      </c>
      <c r="E26" s="386"/>
      <c r="F26" s="386"/>
      <c r="G26" s="386"/>
      <c r="H26" s="386"/>
      <c r="I26" s="386"/>
      <c r="J26" s="386"/>
      <c r="K26" s="262"/>
    </row>
    <row r="27" spans="2:11" ht="12.75" customHeight="1">
      <c r="B27" s="265"/>
      <c r="C27" s="266"/>
      <c r="D27" s="266"/>
      <c r="E27" s="266"/>
      <c r="F27" s="266"/>
      <c r="G27" s="266"/>
      <c r="H27" s="266"/>
      <c r="I27" s="266"/>
      <c r="J27" s="266"/>
      <c r="K27" s="262"/>
    </row>
    <row r="28" spans="2:11" ht="15" customHeight="1">
      <c r="B28" s="265"/>
      <c r="C28" s="266"/>
      <c r="D28" s="386" t="s">
        <v>1041</v>
      </c>
      <c r="E28" s="386"/>
      <c r="F28" s="386"/>
      <c r="G28" s="386"/>
      <c r="H28" s="386"/>
      <c r="I28" s="386"/>
      <c r="J28" s="386"/>
      <c r="K28" s="262"/>
    </row>
    <row r="29" spans="2:11" ht="15" customHeight="1">
      <c r="B29" s="265"/>
      <c r="C29" s="266"/>
      <c r="D29" s="386" t="s">
        <v>1042</v>
      </c>
      <c r="E29" s="386"/>
      <c r="F29" s="386"/>
      <c r="G29" s="386"/>
      <c r="H29" s="386"/>
      <c r="I29" s="386"/>
      <c r="J29" s="386"/>
      <c r="K29" s="262"/>
    </row>
    <row r="30" spans="2:11" ht="12.75" customHeight="1">
      <c r="B30" s="265"/>
      <c r="C30" s="266"/>
      <c r="D30" s="266"/>
      <c r="E30" s="266"/>
      <c r="F30" s="266"/>
      <c r="G30" s="266"/>
      <c r="H30" s="266"/>
      <c r="I30" s="266"/>
      <c r="J30" s="266"/>
      <c r="K30" s="262"/>
    </row>
    <row r="31" spans="2:11" ht="15" customHeight="1">
      <c r="B31" s="265"/>
      <c r="C31" s="266"/>
      <c r="D31" s="386" t="s">
        <v>1043</v>
      </c>
      <c r="E31" s="386"/>
      <c r="F31" s="386"/>
      <c r="G31" s="386"/>
      <c r="H31" s="386"/>
      <c r="I31" s="386"/>
      <c r="J31" s="386"/>
      <c r="K31" s="262"/>
    </row>
    <row r="32" spans="2:11" ht="15" customHeight="1">
      <c r="B32" s="265"/>
      <c r="C32" s="266"/>
      <c r="D32" s="386" t="s">
        <v>1044</v>
      </c>
      <c r="E32" s="386"/>
      <c r="F32" s="386"/>
      <c r="G32" s="386"/>
      <c r="H32" s="386"/>
      <c r="I32" s="386"/>
      <c r="J32" s="386"/>
      <c r="K32" s="262"/>
    </row>
    <row r="33" spans="2:11" ht="15" customHeight="1">
      <c r="B33" s="265"/>
      <c r="C33" s="266"/>
      <c r="D33" s="386" t="s">
        <v>1045</v>
      </c>
      <c r="E33" s="386"/>
      <c r="F33" s="386"/>
      <c r="G33" s="386"/>
      <c r="H33" s="386"/>
      <c r="I33" s="386"/>
      <c r="J33" s="386"/>
      <c r="K33" s="262"/>
    </row>
    <row r="34" spans="2:11" ht="15" customHeight="1">
      <c r="B34" s="265"/>
      <c r="C34" s="266"/>
      <c r="D34" s="264"/>
      <c r="E34" s="268" t="s">
        <v>114</v>
      </c>
      <c r="F34" s="264"/>
      <c r="G34" s="386" t="s">
        <v>1046</v>
      </c>
      <c r="H34" s="386"/>
      <c r="I34" s="386"/>
      <c r="J34" s="386"/>
      <c r="K34" s="262"/>
    </row>
    <row r="35" spans="2:11" ht="30.75" customHeight="1">
      <c r="B35" s="265"/>
      <c r="C35" s="266"/>
      <c r="D35" s="264"/>
      <c r="E35" s="268" t="s">
        <v>1047</v>
      </c>
      <c r="F35" s="264"/>
      <c r="G35" s="386" t="s">
        <v>1048</v>
      </c>
      <c r="H35" s="386"/>
      <c r="I35" s="386"/>
      <c r="J35" s="386"/>
      <c r="K35" s="262"/>
    </row>
    <row r="36" spans="2:11" ht="15" customHeight="1">
      <c r="B36" s="265"/>
      <c r="C36" s="266"/>
      <c r="D36" s="264"/>
      <c r="E36" s="268" t="s">
        <v>53</v>
      </c>
      <c r="F36" s="264"/>
      <c r="G36" s="386" t="s">
        <v>1049</v>
      </c>
      <c r="H36" s="386"/>
      <c r="I36" s="386"/>
      <c r="J36" s="386"/>
      <c r="K36" s="262"/>
    </row>
    <row r="37" spans="2:11" ht="15" customHeight="1">
      <c r="B37" s="265"/>
      <c r="C37" s="266"/>
      <c r="D37" s="264"/>
      <c r="E37" s="268" t="s">
        <v>115</v>
      </c>
      <c r="F37" s="264"/>
      <c r="G37" s="386" t="s">
        <v>1050</v>
      </c>
      <c r="H37" s="386"/>
      <c r="I37" s="386"/>
      <c r="J37" s="386"/>
      <c r="K37" s="262"/>
    </row>
    <row r="38" spans="2:11" ht="15" customHeight="1">
      <c r="B38" s="265"/>
      <c r="C38" s="266"/>
      <c r="D38" s="264"/>
      <c r="E38" s="268" t="s">
        <v>116</v>
      </c>
      <c r="F38" s="264"/>
      <c r="G38" s="386" t="s">
        <v>1051</v>
      </c>
      <c r="H38" s="386"/>
      <c r="I38" s="386"/>
      <c r="J38" s="386"/>
      <c r="K38" s="262"/>
    </row>
    <row r="39" spans="2:11" ht="15" customHeight="1">
      <c r="B39" s="265"/>
      <c r="C39" s="266"/>
      <c r="D39" s="264"/>
      <c r="E39" s="268" t="s">
        <v>117</v>
      </c>
      <c r="F39" s="264"/>
      <c r="G39" s="386" t="s">
        <v>1052</v>
      </c>
      <c r="H39" s="386"/>
      <c r="I39" s="386"/>
      <c r="J39" s="386"/>
      <c r="K39" s="262"/>
    </row>
    <row r="40" spans="2:11" ht="15" customHeight="1">
      <c r="B40" s="265"/>
      <c r="C40" s="266"/>
      <c r="D40" s="264"/>
      <c r="E40" s="268" t="s">
        <v>1053</v>
      </c>
      <c r="F40" s="264"/>
      <c r="G40" s="386" t="s">
        <v>1054</v>
      </c>
      <c r="H40" s="386"/>
      <c r="I40" s="386"/>
      <c r="J40" s="386"/>
      <c r="K40" s="262"/>
    </row>
    <row r="41" spans="2:11" ht="15" customHeight="1">
      <c r="B41" s="265"/>
      <c r="C41" s="266"/>
      <c r="D41" s="264"/>
      <c r="E41" s="268"/>
      <c r="F41" s="264"/>
      <c r="G41" s="386" t="s">
        <v>1055</v>
      </c>
      <c r="H41" s="386"/>
      <c r="I41" s="386"/>
      <c r="J41" s="386"/>
      <c r="K41" s="262"/>
    </row>
    <row r="42" spans="2:11" ht="15" customHeight="1">
      <c r="B42" s="265"/>
      <c r="C42" s="266"/>
      <c r="D42" s="264"/>
      <c r="E42" s="268" t="s">
        <v>1056</v>
      </c>
      <c r="F42" s="264"/>
      <c r="G42" s="386" t="s">
        <v>1057</v>
      </c>
      <c r="H42" s="386"/>
      <c r="I42" s="386"/>
      <c r="J42" s="386"/>
      <c r="K42" s="262"/>
    </row>
    <row r="43" spans="2:11" ht="15" customHeight="1">
      <c r="B43" s="265"/>
      <c r="C43" s="266"/>
      <c r="D43" s="264"/>
      <c r="E43" s="268" t="s">
        <v>119</v>
      </c>
      <c r="F43" s="264"/>
      <c r="G43" s="386" t="s">
        <v>1058</v>
      </c>
      <c r="H43" s="386"/>
      <c r="I43" s="386"/>
      <c r="J43" s="386"/>
      <c r="K43" s="262"/>
    </row>
    <row r="44" spans="2:11" ht="12.75" customHeight="1">
      <c r="B44" s="265"/>
      <c r="C44" s="266"/>
      <c r="D44" s="264"/>
      <c r="E44" s="264"/>
      <c r="F44" s="264"/>
      <c r="G44" s="264"/>
      <c r="H44" s="264"/>
      <c r="I44" s="264"/>
      <c r="J44" s="264"/>
      <c r="K44" s="262"/>
    </row>
    <row r="45" spans="2:11" ht="15" customHeight="1">
      <c r="B45" s="265"/>
      <c r="C45" s="266"/>
      <c r="D45" s="386" t="s">
        <v>1059</v>
      </c>
      <c r="E45" s="386"/>
      <c r="F45" s="386"/>
      <c r="G45" s="386"/>
      <c r="H45" s="386"/>
      <c r="I45" s="386"/>
      <c r="J45" s="386"/>
      <c r="K45" s="262"/>
    </row>
    <row r="46" spans="2:11" ht="15" customHeight="1">
      <c r="B46" s="265"/>
      <c r="C46" s="266"/>
      <c r="D46" s="266"/>
      <c r="E46" s="386" t="s">
        <v>1060</v>
      </c>
      <c r="F46" s="386"/>
      <c r="G46" s="386"/>
      <c r="H46" s="386"/>
      <c r="I46" s="386"/>
      <c r="J46" s="386"/>
      <c r="K46" s="262"/>
    </row>
    <row r="47" spans="2:11" ht="15" customHeight="1">
      <c r="B47" s="265"/>
      <c r="C47" s="266"/>
      <c r="D47" s="266"/>
      <c r="E47" s="386" t="s">
        <v>1061</v>
      </c>
      <c r="F47" s="386"/>
      <c r="G47" s="386"/>
      <c r="H47" s="386"/>
      <c r="I47" s="386"/>
      <c r="J47" s="386"/>
      <c r="K47" s="262"/>
    </row>
    <row r="48" spans="2:11" ht="15" customHeight="1">
      <c r="B48" s="265"/>
      <c r="C48" s="266"/>
      <c r="D48" s="266"/>
      <c r="E48" s="386" t="s">
        <v>1062</v>
      </c>
      <c r="F48" s="386"/>
      <c r="G48" s="386"/>
      <c r="H48" s="386"/>
      <c r="I48" s="386"/>
      <c r="J48" s="386"/>
      <c r="K48" s="262"/>
    </row>
    <row r="49" spans="2:11" ht="15" customHeight="1">
      <c r="B49" s="265"/>
      <c r="C49" s="266"/>
      <c r="D49" s="386" t="s">
        <v>1063</v>
      </c>
      <c r="E49" s="386"/>
      <c r="F49" s="386"/>
      <c r="G49" s="386"/>
      <c r="H49" s="386"/>
      <c r="I49" s="386"/>
      <c r="J49" s="386"/>
      <c r="K49" s="262"/>
    </row>
    <row r="50" spans="2:11" ht="25.5" customHeight="1">
      <c r="B50" s="261"/>
      <c r="C50" s="387" t="s">
        <v>1064</v>
      </c>
      <c r="D50" s="387"/>
      <c r="E50" s="387"/>
      <c r="F50" s="387"/>
      <c r="G50" s="387"/>
      <c r="H50" s="387"/>
      <c r="I50" s="387"/>
      <c r="J50" s="387"/>
      <c r="K50" s="262"/>
    </row>
    <row r="51" spans="2:11" ht="5.25" customHeight="1">
      <c r="B51" s="261"/>
      <c r="C51" s="263"/>
      <c r="D51" s="263"/>
      <c r="E51" s="263"/>
      <c r="F51" s="263"/>
      <c r="G51" s="263"/>
      <c r="H51" s="263"/>
      <c r="I51" s="263"/>
      <c r="J51" s="263"/>
      <c r="K51" s="262"/>
    </row>
    <row r="52" spans="2:11" ht="15" customHeight="1">
      <c r="B52" s="261"/>
      <c r="C52" s="386" t="s">
        <v>1065</v>
      </c>
      <c r="D52" s="386"/>
      <c r="E52" s="386"/>
      <c r="F52" s="386"/>
      <c r="G52" s="386"/>
      <c r="H52" s="386"/>
      <c r="I52" s="386"/>
      <c r="J52" s="386"/>
      <c r="K52" s="262"/>
    </row>
    <row r="53" spans="2:11" ht="15" customHeight="1">
      <c r="B53" s="261"/>
      <c r="C53" s="386" t="s">
        <v>1066</v>
      </c>
      <c r="D53" s="386"/>
      <c r="E53" s="386"/>
      <c r="F53" s="386"/>
      <c r="G53" s="386"/>
      <c r="H53" s="386"/>
      <c r="I53" s="386"/>
      <c r="J53" s="386"/>
      <c r="K53" s="262"/>
    </row>
    <row r="54" spans="2:11" ht="12.75" customHeight="1">
      <c r="B54" s="261"/>
      <c r="C54" s="264"/>
      <c r="D54" s="264"/>
      <c r="E54" s="264"/>
      <c r="F54" s="264"/>
      <c r="G54" s="264"/>
      <c r="H54" s="264"/>
      <c r="I54" s="264"/>
      <c r="J54" s="264"/>
      <c r="K54" s="262"/>
    </row>
    <row r="55" spans="2:11" ht="15" customHeight="1">
      <c r="B55" s="261"/>
      <c r="C55" s="386" t="s">
        <v>1067</v>
      </c>
      <c r="D55" s="386"/>
      <c r="E55" s="386"/>
      <c r="F55" s="386"/>
      <c r="G55" s="386"/>
      <c r="H55" s="386"/>
      <c r="I55" s="386"/>
      <c r="J55" s="386"/>
      <c r="K55" s="262"/>
    </row>
    <row r="56" spans="2:11" ht="15" customHeight="1">
      <c r="B56" s="261"/>
      <c r="C56" s="266"/>
      <c r="D56" s="386" t="s">
        <v>1068</v>
      </c>
      <c r="E56" s="386"/>
      <c r="F56" s="386"/>
      <c r="G56" s="386"/>
      <c r="H56" s="386"/>
      <c r="I56" s="386"/>
      <c r="J56" s="386"/>
      <c r="K56" s="262"/>
    </row>
    <row r="57" spans="2:11" ht="15" customHeight="1">
      <c r="B57" s="261"/>
      <c r="C57" s="266"/>
      <c r="D57" s="386" t="s">
        <v>1069</v>
      </c>
      <c r="E57" s="386"/>
      <c r="F57" s="386"/>
      <c r="G57" s="386"/>
      <c r="H57" s="386"/>
      <c r="I57" s="386"/>
      <c r="J57" s="386"/>
      <c r="K57" s="262"/>
    </row>
    <row r="58" spans="2:11" ht="15" customHeight="1">
      <c r="B58" s="261"/>
      <c r="C58" s="266"/>
      <c r="D58" s="386" t="s">
        <v>1070</v>
      </c>
      <c r="E58" s="386"/>
      <c r="F58" s="386"/>
      <c r="G58" s="386"/>
      <c r="H58" s="386"/>
      <c r="I58" s="386"/>
      <c r="J58" s="386"/>
      <c r="K58" s="262"/>
    </row>
    <row r="59" spans="2:11" ht="15" customHeight="1">
      <c r="B59" s="261"/>
      <c r="C59" s="266"/>
      <c r="D59" s="386" t="s">
        <v>1071</v>
      </c>
      <c r="E59" s="386"/>
      <c r="F59" s="386"/>
      <c r="G59" s="386"/>
      <c r="H59" s="386"/>
      <c r="I59" s="386"/>
      <c r="J59" s="386"/>
      <c r="K59" s="262"/>
    </row>
    <row r="60" spans="2:11" ht="15" customHeight="1">
      <c r="B60" s="261"/>
      <c r="C60" s="266"/>
      <c r="D60" s="385" t="s">
        <v>1072</v>
      </c>
      <c r="E60" s="385"/>
      <c r="F60" s="385"/>
      <c r="G60" s="385"/>
      <c r="H60" s="385"/>
      <c r="I60" s="385"/>
      <c r="J60" s="385"/>
      <c r="K60" s="262"/>
    </row>
    <row r="61" spans="2:11" ht="15" customHeight="1">
      <c r="B61" s="261"/>
      <c r="C61" s="266"/>
      <c r="D61" s="386" t="s">
        <v>1073</v>
      </c>
      <c r="E61" s="386"/>
      <c r="F61" s="386"/>
      <c r="G61" s="386"/>
      <c r="H61" s="386"/>
      <c r="I61" s="386"/>
      <c r="J61" s="386"/>
      <c r="K61" s="262"/>
    </row>
    <row r="62" spans="2:11" ht="12.75" customHeight="1">
      <c r="B62" s="261"/>
      <c r="C62" s="266"/>
      <c r="D62" s="266"/>
      <c r="E62" s="269"/>
      <c r="F62" s="266"/>
      <c r="G62" s="266"/>
      <c r="H62" s="266"/>
      <c r="I62" s="266"/>
      <c r="J62" s="266"/>
      <c r="K62" s="262"/>
    </row>
    <row r="63" spans="2:11" ht="15" customHeight="1">
      <c r="B63" s="261"/>
      <c r="C63" s="266"/>
      <c r="D63" s="386" t="s">
        <v>1074</v>
      </c>
      <c r="E63" s="386"/>
      <c r="F63" s="386"/>
      <c r="G63" s="386"/>
      <c r="H63" s="386"/>
      <c r="I63" s="386"/>
      <c r="J63" s="386"/>
      <c r="K63" s="262"/>
    </row>
    <row r="64" spans="2:11" ht="15" customHeight="1">
      <c r="B64" s="261"/>
      <c r="C64" s="266"/>
      <c r="D64" s="385" t="s">
        <v>1075</v>
      </c>
      <c r="E64" s="385"/>
      <c r="F64" s="385"/>
      <c r="G64" s="385"/>
      <c r="H64" s="385"/>
      <c r="I64" s="385"/>
      <c r="J64" s="385"/>
      <c r="K64" s="262"/>
    </row>
    <row r="65" spans="2:11" ht="15" customHeight="1">
      <c r="B65" s="261"/>
      <c r="C65" s="266"/>
      <c r="D65" s="386" t="s">
        <v>1076</v>
      </c>
      <c r="E65" s="386"/>
      <c r="F65" s="386"/>
      <c r="G65" s="386"/>
      <c r="H65" s="386"/>
      <c r="I65" s="386"/>
      <c r="J65" s="386"/>
      <c r="K65" s="262"/>
    </row>
    <row r="66" spans="2:11" ht="15" customHeight="1">
      <c r="B66" s="261"/>
      <c r="C66" s="266"/>
      <c r="D66" s="386" t="s">
        <v>1077</v>
      </c>
      <c r="E66" s="386"/>
      <c r="F66" s="386"/>
      <c r="G66" s="386"/>
      <c r="H66" s="386"/>
      <c r="I66" s="386"/>
      <c r="J66" s="386"/>
      <c r="K66" s="262"/>
    </row>
    <row r="67" spans="2:11" ht="15" customHeight="1">
      <c r="B67" s="261"/>
      <c r="C67" s="266"/>
      <c r="D67" s="386" t="s">
        <v>1078</v>
      </c>
      <c r="E67" s="386"/>
      <c r="F67" s="386"/>
      <c r="G67" s="386"/>
      <c r="H67" s="386"/>
      <c r="I67" s="386"/>
      <c r="J67" s="386"/>
      <c r="K67" s="262"/>
    </row>
    <row r="68" spans="2:11" ht="15" customHeight="1">
      <c r="B68" s="261"/>
      <c r="C68" s="266"/>
      <c r="D68" s="386" t="s">
        <v>1079</v>
      </c>
      <c r="E68" s="386"/>
      <c r="F68" s="386"/>
      <c r="G68" s="386"/>
      <c r="H68" s="386"/>
      <c r="I68" s="386"/>
      <c r="J68" s="386"/>
      <c r="K68" s="262"/>
    </row>
    <row r="69" spans="2:11" ht="12.75" customHeight="1">
      <c r="B69" s="270"/>
      <c r="C69" s="271"/>
      <c r="D69" s="271"/>
      <c r="E69" s="271"/>
      <c r="F69" s="271"/>
      <c r="G69" s="271"/>
      <c r="H69" s="271"/>
      <c r="I69" s="271"/>
      <c r="J69" s="271"/>
      <c r="K69" s="272"/>
    </row>
    <row r="70" spans="2:11" ht="18.75" customHeight="1">
      <c r="B70" s="273"/>
      <c r="C70" s="273"/>
      <c r="D70" s="273"/>
      <c r="E70" s="273"/>
      <c r="F70" s="273"/>
      <c r="G70" s="273"/>
      <c r="H70" s="273"/>
      <c r="I70" s="273"/>
      <c r="J70" s="273"/>
      <c r="K70" s="274"/>
    </row>
    <row r="71" spans="2:11" ht="18.75" customHeight="1">
      <c r="B71" s="274"/>
      <c r="C71" s="274"/>
      <c r="D71" s="274"/>
      <c r="E71" s="274"/>
      <c r="F71" s="274"/>
      <c r="G71" s="274"/>
      <c r="H71" s="274"/>
      <c r="I71" s="274"/>
      <c r="J71" s="274"/>
      <c r="K71" s="274"/>
    </row>
    <row r="72" spans="2:11" ht="7.5" customHeight="1">
      <c r="B72" s="275"/>
      <c r="C72" s="276"/>
      <c r="D72" s="276"/>
      <c r="E72" s="276"/>
      <c r="F72" s="276"/>
      <c r="G72" s="276"/>
      <c r="H72" s="276"/>
      <c r="I72" s="276"/>
      <c r="J72" s="276"/>
      <c r="K72" s="277"/>
    </row>
    <row r="73" spans="2:11" ht="45" customHeight="1">
      <c r="B73" s="278"/>
      <c r="C73" s="384" t="s">
        <v>93</v>
      </c>
      <c r="D73" s="384"/>
      <c r="E73" s="384"/>
      <c r="F73" s="384"/>
      <c r="G73" s="384"/>
      <c r="H73" s="384"/>
      <c r="I73" s="384"/>
      <c r="J73" s="384"/>
      <c r="K73" s="279"/>
    </row>
    <row r="74" spans="2:11" ht="17.25" customHeight="1">
      <c r="B74" s="278"/>
      <c r="C74" s="280" t="s">
        <v>1080</v>
      </c>
      <c r="D74" s="280"/>
      <c r="E74" s="280"/>
      <c r="F74" s="280" t="s">
        <v>1081</v>
      </c>
      <c r="G74" s="281"/>
      <c r="H74" s="280" t="s">
        <v>115</v>
      </c>
      <c r="I74" s="280" t="s">
        <v>57</v>
      </c>
      <c r="J74" s="280" t="s">
        <v>1082</v>
      </c>
      <c r="K74" s="279"/>
    </row>
    <row r="75" spans="2:11" ht="17.25" customHeight="1">
      <c r="B75" s="278"/>
      <c r="C75" s="282" t="s">
        <v>1083</v>
      </c>
      <c r="D75" s="282"/>
      <c r="E75" s="282"/>
      <c r="F75" s="283" t="s">
        <v>1084</v>
      </c>
      <c r="G75" s="284"/>
      <c r="H75" s="282"/>
      <c r="I75" s="282"/>
      <c r="J75" s="282" t="s">
        <v>1085</v>
      </c>
      <c r="K75" s="279"/>
    </row>
    <row r="76" spans="2:11" ht="5.25" customHeight="1">
      <c r="B76" s="278"/>
      <c r="C76" s="285"/>
      <c r="D76" s="285"/>
      <c r="E76" s="285"/>
      <c r="F76" s="285"/>
      <c r="G76" s="286"/>
      <c r="H76" s="285"/>
      <c r="I76" s="285"/>
      <c r="J76" s="285"/>
      <c r="K76" s="279"/>
    </row>
    <row r="77" spans="2:11" ht="15" customHeight="1">
      <c r="B77" s="278"/>
      <c r="C77" s="268" t="s">
        <v>53</v>
      </c>
      <c r="D77" s="285"/>
      <c r="E77" s="285"/>
      <c r="F77" s="287" t="s">
        <v>1086</v>
      </c>
      <c r="G77" s="286"/>
      <c r="H77" s="268" t="s">
        <v>1087</v>
      </c>
      <c r="I77" s="268" t="s">
        <v>1088</v>
      </c>
      <c r="J77" s="268">
        <v>20</v>
      </c>
      <c r="K77" s="279"/>
    </row>
    <row r="78" spans="2:11" ht="15" customHeight="1">
      <c r="B78" s="278"/>
      <c r="C78" s="268" t="s">
        <v>1089</v>
      </c>
      <c r="D78" s="268"/>
      <c r="E78" s="268"/>
      <c r="F78" s="287" t="s">
        <v>1086</v>
      </c>
      <c r="G78" s="286"/>
      <c r="H78" s="268" t="s">
        <v>1090</v>
      </c>
      <c r="I78" s="268" t="s">
        <v>1088</v>
      </c>
      <c r="J78" s="268">
        <v>120</v>
      </c>
      <c r="K78" s="279"/>
    </row>
    <row r="79" spans="2:11" ht="15" customHeight="1">
      <c r="B79" s="288"/>
      <c r="C79" s="268" t="s">
        <v>1091</v>
      </c>
      <c r="D79" s="268"/>
      <c r="E79" s="268"/>
      <c r="F79" s="287" t="s">
        <v>1092</v>
      </c>
      <c r="G79" s="286"/>
      <c r="H79" s="268" t="s">
        <v>1093</v>
      </c>
      <c r="I79" s="268" t="s">
        <v>1088</v>
      </c>
      <c r="J79" s="268">
        <v>50</v>
      </c>
      <c r="K79" s="279"/>
    </row>
    <row r="80" spans="2:11" ht="15" customHeight="1">
      <c r="B80" s="288"/>
      <c r="C80" s="268" t="s">
        <v>1094</v>
      </c>
      <c r="D80" s="268"/>
      <c r="E80" s="268"/>
      <c r="F80" s="287" t="s">
        <v>1086</v>
      </c>
      <c r="G80" s="286"/>
      <c r="H80" s="268" t="s">
        <v>1095</v>
      </c>
      <c r="I80" s="268" t="s">
        <v>1096</v>
      </c>
      <c r="J80" s="268"/>
      <c r="K80" s="279"/>
    </row>
    <row r="81" spans="2:11" ht="15" customHeight="1">
      <c r="B81" s="288"/>
      <c r="C81" s="289" t="s">
        <v>1097</v>
      </c>
      <c r="D81" s="289"/>
      <c r="E81" s="289"/>
      <c r="F81" s="290" t="s">
        <v>1092</v>
      </c>
      <c r="G81" s="289"/>
      <c r="H81" s="289" t="s">
        <v>1098</v>
      </c>
      <c r="I81" s="289" t="s">
        <v>1088</v>
      </c>
      <c r="J81" s="289">
        <v>15</v>
      </c>
      <c r="K81" s="279"/>
    </row>
    <row r="82" spans="2:11" ht="15" customHeight="1">
      <c r="B82" s="288"/>
      <c r="C82" s="289" t="s">
        <v>1099</v>
      </c>
      <c r="D82" s="289"/>
      <c r="E82" s="289"/>
      <c r="F82" s="290" t="s">
        <v>1092</v>
      </c>
      <c r="G82" s="289"/>
      <c r="H82" s="289" t="s">
        <v>1100</v>
      </c>
      <c r="I82" s="289" t="s">
        <v>1088</v>
      </c>
      <c r="J82" s="289">
        <v>15</v>
      </c>
      <c r="K82" s="279"/>
    </row>
    <row r="83" spans="2:11" ht="15" customHeight="1">
      <c r="B83" s="288"/>
      <c r="C83" s="289" t="s">
        <v>1101</v>
      </c>
      <c r="D83" s="289"/>
      <c r="E83" s="289"/>
      <c r="F83" s="290" t="s">
        <v>1092</v>
      </c>
      <c r="G83" s="289"/>
      <c r="H83" s="289" t="s">
        <v>1102</v>
      </c>
      <c r="I83" s="289" t="s">
        <v>1088</v>
      </c>
      <c r="J83" s="289">
        <v>20</v>
      </c>
      <c r="K83" s="279"/>
    </row>
    <row r="84" spans="2:11" ht="15" customHeight="1">
      <c r="B84" s="288"/>
      <c r="C84" s="289" t="s">
        <v>1103</v>
      </c>
      <c r="D84" s="289"/>
      <c r="E84" s="289"/>
      <c r="F84" s="290" t="s">
        <v>1092</v>
      </c>
      <c r="G84" s="289"/>
      <c r="H84" s="289" t="s">
        <v>1104</v>
      </c>
      <c r="I84" s="289" t="s">
        <v>1088</v>
      </c>
      <c r="J84" s="289">
        <v>20</v>
      </c>
      <c r="K84" s="279"/>
    </row>
    <row r="85" spans="2:11" ht="15" customHeight="1">
      <c r="B85" s="288"/>
      <c r="C85" s="268" t="s">
        <v>1105</v>
      </c>
      <c r="D85" s="268"/>
      <c r="E85" s="268"/>
      <c r="F85" s="287" t="s">
        <v>1092</v>
      </c>
      <c r="G85" s="286"/>
      <c r="H85" s="268" t="s">
        <v>1106</v>
      </c>
      <c r="I85" s="268" t="s">
        <v>1088</v>
      </c>
      <c r="J85" s="268">
        <v>50</v>
      </c>
      <c r="K85" s="279"/>
    </row>
    <row r="86" spans="2:11" ht="15" customHeight="1">
      <c r="B86" s="288"/>
      <c r="C86" s="268" t="s">
        <v>1107</v>
      </c>
      <c r="D86" s="268"/>
      <c r="E86" s="268"/>
      <c r="F86" s="287" t="s">
        <v>1092</v>
      </c>
      <c r="G86" s="286"/>
      <c r="H86" s="268" t="s">
        <v>1108</v>
      </c>
      <c r="I86" s="268" t="s">
        <v>1088</v>
      </c>
      <c r="J86" s="268">
        <v>20</v>
      </c>
      <c r="K86" s="279"/>
    </row>
    <row r="87" spans="2:11" ht="15" customHeight="1">
      <c r="B87" s="288"/>
      <c r="C87" s="268" t="s">
        <v>1109</v>
      </c>
      <c r="D87" s="268"/>
      <c r="E87" s="268"/>
      <c r="F87" s="287" t="s">
        <v>1092</v>
      </c>
      <c r="G87" s="286"/>
      <c r="H87" s="268" t="s">
        <v>1110</v>
      </c>
      <c r="I87" s="268" t="s">
        <v>1088</v>
      </c>
      <c r="J87" s="268">
        <v>20</v>
      </c>
      <c r="K87" s="279"/>
    </row>
    <row r="88" spans="2:11" ht="15" customHeight="1">
      <c r="B88" s="288"/>
      <c r="C88" s="268" t="s">
        <v>1111</v>
      </c>
      <c r="D88" s="268"/>
      <c r="E88" s="268"/>
      <c r="F88" s="287" t="s">
        <v>1092</v>
      </c>
      <c r="G88" s="286"/>
      <c r="H88" s="268" t="s">
        <v>1112</v>
      </c>
      <c r="I88" s="268" t="s">
        <v>1088</v>
      </c>
      <c r="J88" s="268">
        <v>50</v>
      </c>
      <c r="K88" s="279"/>
    </row>
    <row r="89" spans="2:11" ht="15" customHeight="1">
      <c r="B89" s="288"/>
      <c r="C89" s="268" t="s">
        <v>1113</v>
      </c>
      <c r="D89" s="268"/>
      <c r="E89" s="268"/>
      <c r="F89" s="287" t="s">
        <v>1092</v>
      </c>
      <c r="G89" s="286"/>
      <c r="H89" s="268" t="s">
        <v>1113</v>
      </c>
      <c r="I89" s="268" t="s">
        <v>1088</v>
      </c>
      <c r="J89" s="268">
        <v>50</v>
      </c>
      <c r="K89" s="279"/>
    </row>
    <row r="90" spans="2:11" ht="15" customHeight="1">
      <c r="B90" s="288"/>
      <c r="C90" s="268" t="s">
        <v>120</v>
      </c>
      <c r="D90" s="268"/>
      <c r="E90" s="268"/>
      <c r="F90" s="287" t="s">
        <v>1092</v>
      </c>
      <c r="G90" s="286"/>
      <c r="H90" s="268" t="s">
        <v>1114</v>
      </c>
      <c r="I90" s="268" t="s">
        <v>1088</v>
      </c>
      <c r="J90" s="268">
        <v>255</v>
      </c>
      <c r="K90" s="279"/>
    </row>
    <row r="91" spans="2:11" ht="15" customHeight="1">
      <c r="B91" s="288"/>
      <c r="C91" s="268" t="s">
        <v>1115</v>
      </c>
      <c r="D91" s="268"/>
      <c r="E91" s="268"/>
      <c r="F91" s="287" t="s">
        <v>1086</v>
      </c>
      <c r="G91" s="286"/>
      <c r="H91" s="268" t="s">
        <v>1116</v>
      </c>
      <c r="I91" s="268" t="s">
        <v>1117</v>
      </c>
      <c r="J91" s="268"/>
      <c r="K91" s="279"/>
    </row>
    <row r="92" spans="2:11" ht="15" customHeight="1">
      <c r="B92" s="288"/>
      <c r="C92" s="268" t="s">
        <v>1118</v>
      </c>
      <c r="D92" s="268"/>
      <c r="E92" s="268"/>
      <c r="F92" s="287" t="s">
        <v>1086</v>
      </c>
      <c r="G92" s="286"/>
      <c r="H92" s="268" t="s">
        <v>1119</v>
      </c>
      <c r="I92" s="268" t="s">
        <v>1120</v>
      </c>
      <c r="J92" s="268"/>
      <c r="K92" s="279"/>
    </row>
    <row r="93" spans="2:11" ht="15" customHeight="1">
      <c r="B93" s="288"/>
      <c r="C93" s="268" t="s">
        <v>1121</v>
      </c>
      <c r="D93" s="268"/>
      <c r="E93" s="268"/>
      <c r="F93" s="287" t="s">
        <v>1086</v>
      </c>
      <c r="G93" s="286"/>
      <c r="H93" s="268" t="s">
        <v>1121</v>
      </c>
      <c r="I93" s="268" t="s">
        <v>1120</v>
      </c>
      <c r="J93" s="268"/>
      <c r="K93" s="279"/>
    </row>
    <row r="94" spans="2:11" ht="15" customHeight="1">
      <c r="B94" s="288"/>
      <c r="C94" s="268" t="s">
        <v>38</v>
      </c>
      <c r="D94" s="268"/>
      <c r="E94" s="268"/>
      <c r="F94" s="287" t="s">
        <v>1086</v>
      </c>
      <c r="G94" s="286"/>
      <c r="H94" s="268" t="s">
        <v>1122</v>
      </c>
      <c r="I94" s="268" t="s">
        <v>1120</v>
      </c>
      <c r="J94" s="268"/>
      <c r="K94" s="279"/>
    </row>
    <row r="95" spans="2:11" ht="15" customHeight="1">
      <c r="B95" s="288"/>
      <c r="C95" s="268" t="s">
        <v>48</v>
      </c>
      <c r="D95" s="268"/>
      <c r="E95" s="268"/>
      <c r="F95" s="287" t="s">
        <v>1086</v>
      </c>
      <c r="G95" s="286"/>
      <c r="H95" s="268" t="s">
        <v>1123</v>
      </c>
      <c r="I95" s="268" t="s">
        <v>1120</v>
      </c>
      <c r="J95" s="268"/>
      <c r="K95" s="279"/>
    </row>
    <row r="96" spans="2:11" ht="15" customHeight="1">
      <c r="B96" s="291"/>
      <c r="C96" s="292"/>
      <c r="D96" s="292"/>
      <c r="E96" s="292"/>
      <c r="F96" s="292"/>
      <c r="G96" s="292"/>
      <c r="H96" s="292"/>
      <c r="I96" s="292"/>
      <c r="J96" s="292"/>
      <c r="K96" s="293"/>
    </row>
    <row r="97" spans="2:11" ht="18.75" customHeight="1">
      <c r="B97" s="294"/>
      <c r="C97" s="295"/>
      <c r="D97" s="295"/>
      <c r="E97" s="295"/>
      <c r="F97" s="295"/>
      <c r="G97" s="295"/>
      <c r="H97" s="295"/>
      <c r="I97" s="295"/>
      <c r="J97" s="295"/>
      <c r="K97" s="294"/>
    </row>
    <row r="98" spans="2:11" ht="18.75" customHeight="1">
      <c r="B98" s="274"/>
      <c r="C98" s="274"/>
      <c r="D98" s="274"/>
      <c r="E98" s="274"/>
      <c r="F98" s="274"/>
      <c r="G98" s="274"/>
      <c r="H98" s="274"/>
      <c r="I98" s="274"/>
      <c r="J98" s="274"/>
      <c r="K98" s="274"/>
    </row>
    <row r="99" spans="2:11" ht="7.5" customHeight="1">
      <c r="B99" s="275"/>
      <c r="C99" s="276"/>
      <c r="D99" s="276"/>
      <c r="E99" s="276"/>
      <c r="F99" s="276"/>
      <c r="G99" s="276"/>
      <c r="H99" s="276"/>
      <c r="I99" s="276"/>
      <c r="J99" s="276"/>
      <c r="K99" s="277"/>
    </row>
    <row r="100" spans="2:11" ht="45" customHeight="1">
      <c r="B100" s="278"/>
      <c r="C100" s="384" t="s">
        <v>1124</v>
      </c>
      <c r="D100" s="384"/>
      <c r="E100" s="384"/>
      <c r="F100" s="384"/>
      <c r="G100" s="384"/>
      <c r="H100" s="384"/>
      <c r="I100" s="384"/>
      <c r="J100" s="384"/>
      <c r="K100" s="279"/>
    </row>
    <row r="101" spans="2:11" ht="17.25" customHeight="1">
      <c r="B101" s="278"/>
      <c r="C101" s="280" t="s">
        <v>1080</v>
      </c>
      <c r="D101" s="280"/>
      <c r="E101" s="280"/>
      <c r="F101" s="280" t="s">
        <v>1081</v>
      </c>
      <c r="G101" s="281"/>
      <c r="H101" s="280" t="s">
        <v>115</v>
      </c>
      <c r="I101" s="280" t="s">
        <v>57</v>
      </c>
      <c r="J101" s="280" t="s">
        <v>1082</v>
      </c>
      <c r="K101" s="279"/>
    </row>
    <row r="102" spans="2:11" ht="17.25" customHeight="1">
      <c r="B102" s="278"/>
      <c r="C102" s="282" t="s">
        <v>1083</v>
      </c>
      <c r="D102" s="282"/>
      <c r="E102" s="282"/>
      <c r="F102" s="283" t="s">
        <v>1084</v>
      </c>
      <c r="G102" s="284"/>
      <c r="H102" s="282"/>
      <c r="I102" s="282"/>
      <c r="J102" s="282" t="s">
        <v>1085</v>
      </c>
      <c r="K102" s="279"/>
    </row>
    <row r="103" spans="2:11" ht="5.25" customHeight="1">
      <c r="B103" s="278"/>
      <c r="C103" s="280"/>
      <c r="D103" s="280"/>
      <c r="E103" s="280"/>
      <c r="F103" s="280"/>
      <c r="G103" s="296"/>
      <c r="H103" s="280"/>
      <c r="I103" s="280"/>
      <c r="J103" s="280"/>
      <c r="K103" s="279"/>
    </row>
    <row r="104" spans="2:11" ht="15" customHeight="1">
      <c r="B104" s="278"/>
      <c r="C104" s="268" t="s">
        <v>53</v>
      </c>
      <c r="D104" s="285"/>
      <c r="E104" s="285"/>
      <c r="F104" s="287" t="s">
        <v>1086</v>
      </c>
      <c r="G104" s="296"/>
      <c r="H104" s="268" t="s">
        <v>1125</v>
      </c>
      <c r="I104" s="268" t="s">
        <v>1088</v>
      </c>
      <c r="J104" s="268">
        <v>20</v>
      </c>
      <c r="K104" s="279"/>
    </row>
    <row r="105" spans="2:11" ht="15" customHeight="1">
      <c r="B105" s="278"/>
      <c r="C105" s="268" t="s">
        <v>1089</v>
      </c>
      <c r="D105" s="268"/>
      <c r="E105" s="268"/>
      <c r="F105" s="287" t="s">
        <v>1086</v>
      </c>
      <c r="G105" s="268"/>
      <c r="H105" s="268" t="s">
        <v>1125</v>
      </c>
      <c r="I105" s="268" t="s">
        <v>1088</v>
      </c>
      <c r="J105" s="268">
        <v>120</v>
      </c>
      <c r="K105" s="279"/>
    </row>
    <row r="106" spans="2:11" ht="15" customHeight="1">
      <c r="B106" s="288"/>
      <c r="C106" s="268" t="s">
        <v>1091</v>
      </c>
      <c r="D106" s="268"/>
      <c r="E106" s="268"/>
      <c r="F106" s="287" t="s">
        <v>1092</v>
      </c>
      <c r="G106" s="268"/>
      <c r="H106" s="268" t="s">
        <v>1125</v>
      </c>
      <c r="I106" s="268" t="s">
        <v>1088</v>
      </c>
      <c r="J106" s="268">
        <v>50</v>
      </c>
      <c r="K106" s="279"/>
    </row>
    <row r="107" spans="2:11" ht="15" customHeight="1">
      <c r="B107" s="288"/>
      <c r="C107" s="268" t="s">
        <v>1094</v>
      </c>
      <c r="D107" s="268"/>
      <c r="E107" s="268"/>
      <c r="F107" s="287" t="s">
        <v>1086</v>
      </c>
      <c r="G107" s="268"/>
      <c r="H107" s="268" t="s">
        <v>1125</v>
      </c>
      <c r="I107" s="268" t="s">
        <v>1096</v>
      </c>
      <c r="J107" s="268"/>
      <c r="K107" s="279"/>
    </row>
    <row r="108" spans="2:11" ht="15" customHeight="1">
      <c r="B108" s="288"/>
      <c r="C108" s="268" t="s">
        <v>1105</v>
      </c>
      <c r="D108" s="268"/>
      <c r="E108" s="268"/>
      <c r="F108" s="287" t="s">
        <v>1092</v>
      </c>
      <c r="G108" s="268"/>
      <c r="H108" s="268" t="s">
        <v>1125</v>
      </c>
      <c r="I108" s="268" t="s">
        <v>1088</v>
      </c>
      <c r="J108" s="268">
        <v>50</v>
      </c>
      <c r="K108" s="279"/>
    </row>
    <row r="109" spans="2:11" ht="15" customHeight="1">
      <c r="B109" s="288"/>
      <c r="C109" s="268" t="s">
        <v>1113</v>
      </c>
      <c r="D109" s="268"/>
      <c r="E109" s="268"/>
      <c r="F109" s="287" t="s">
        <v>1092</v>
      </c>
      <c r="G109" s="268"/>
      <c r="H109" s="268" t="s">
        <v>1125</v>
      </c>
      <c r="I109" s="268" t="s">
        <v>1088</v>
      </c>
      <c r="J109" s="268">
        <v>50</v>
      </c>
      <c r="K109" s="279"/>
    </row>
    <row r="110" spans="2:11" ht="15" customHeight="1">
      <c r="B110" s="288"/>
      <c r="C110" s="268" t="s">
        <v>1111</v>
      </c>
      <c r="D110" s="268"/>
      <c r="E110" s="268"/>
      <c r="F110" s="287" t="s">
        <v>1092</v>
      </c>
      <c r="G110" s="268"/>
      <c r="H110" s="268" t="s">
        <v>1125</v>
      </c>
      <c r="I110" s="268" t="s">
        <v>1088</v>
      </c>
      <c r="J110" s="268">
        <v>50</v>
      </c>
      <c r="K110" s="279"/>
    </row>
    <row r="111" spans="2:11" ht="15" customHeight="1">
      <c r="B111" s="288"/>
      <c r="C111" s="268" t="s">
        <v>53</v>
      </c>
      <c r="D111" s="268"/>
      <c r="E111" s="268"/>
      <c r="F111" s="287" t="s">
        <v>1086</v>
      </c>
      <c r="G111" s="268"/>
      <c r="H111" s="268" t="s">
        <v>1126</v>
      </c>
      <c r="I111" s="268" t="s">
        <v>1088</v>
      </c>
      <c r="J111" s="268">
        <v>20</v>
      </c>
      <c r="K111" s="279"/>
    </row>
    <row r="112" spans="2:11" ht="15" customHeight="1">
      <c r="B112" s="288"/>
      <c r="C112" s="268" t="s">
        <v>1127</v>
      </c>
      <c r="D112" s="268"/>
      <c r="E112" s="268"/>
      <c r="F112" s="287" t="s">
        <v>1086</v>
      </c>
      <c r="G112" s="268"/>
      <c r="H112" s="268" t="s">
        <v>1128</v>
      </c>
      <c r="I112" s="268" t="s">
        <v>1088</v>
      </c>
      <c r="J112" s="268">
        <v>120</v>
      </c>
      <c r="K112" s="279"/>
    </row>
    <row r="113" spans="2:11" ht="15" customHeight="1">
      <c r="B113" s="288"/>
      <c r="C113" s="268" t="s">
        <v>38</v>
      </c>
      <c r="D113" s="268"/>
      <c r="E113" s="268"/>
      <c r="F113" s="287" t="s">
        <v>1086</v>
      </c>
      <c r="G113" s="268"/>
      <c r="H113" s="268" t="s">
        <v>1129</v>
      </c>
      <c r="I113" s="268" t="s">
        <v>1120</v>
      </c>
      <c r="J113" s="268"/>
      <c r="K113" s="279"/>
    </row>
    <row r="114" spans="2:11" ht="15" customHeight="1">
      <c r="B114" s="288"/>
      <c r="C114" s="268" t="s">
        <v>48</v>
      </c>
      <c r="D114" s="268"/>
      <c r="E114" s="268"/>
      <c r="F114" s="287" t="s">
        <v>1086</v>
      </c>
      <c r="G114" s="268"/>
      <c r="H114" s="268" t="s">
        <v>1130</v>
      </c>
      <c r="I114" s="268" t="s">
        <v>1120</v>
      </c>
      <c r="J114" s="268"/>
      <c r="K114" s="279"/>
    </row>
    <row r="115" spans="2:11" ht="15" customHeight="1">
      <c r="B115" s="288"/>
      <c r="C115" s="268" t="s">
        <v>57</v>
      </c>
      <c r="D115" s="268"/>
      <c r="E115" s="268"/>
      <c r="F115" s="287" t="s">
        <v>1086</v>
      </c>
      <c r="G115" s="268"/>
      <c r="H115" s="268" t="s">
        <v>1131</v>
      </c>
      <c r="I115" s="268" t="s">
        <v>1132</v>
      </c>
      <c r="J115" s="268"/>
      <c r="K115" s="279"/>
    </row>
    <row r="116" spans="2:11" ht="15" customHeight="1">
      <c r="B116" s="291"/>
      <c r="C116" s="297"/>
      <c r="D116" s="297"/>
      <c r="E116" s="297"/>
      <c r="F116" s="297"/>
      <c r="G116" s="297"/>
      <c r="H116" s="297"/>
      <c r="I116" s="297"/>
      <c r="J116" s="297"/>
      <c r="K116" s="293"/>
    </row>
    <row r="117" spans="2:11" ht="18.75" customHeight="1">
      <c r="B117" s="298"/>
      <c r="C117" s="264"/>
      <c r="D117" s="264"/>
      <c r="E117" s="264"/>
      <c r="F117" s="299"/>
      <c r="G117" s="264"/>
      <c r="H117" s="264"/>
      <c r="I117" s="264"/>
      <c r="J117" s="264"/>
      <c r="K117" s="298"/>
    </row>
    <row r="118" spans="2:11" ht="18.75" customHeight="1"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</row>
    <row r="119" spans="2:11" ht="7.5" customHeight="1">
      <c r="B119" s="300"/>
      <c r="C119" s="301"/>
      <c r="D119" s="301"/>
      <c r="E119" s="301"/>
      <c r="F119" s="301"/>
      <c r="G119" s="301"/>
      <c r="H119" s="301"/>
      <c r="I119" s="301"/>
      <c r="J119" s="301"/>
      <c r="K119" s="302"/>
    </row>
    <row r="120" spans="2:11" ht="45" customHeight="1">
      <c r="B120" s="303"/>
      <c r="C120" s="383" t="s">
        <v>1133</v>
      </c>
      <c r="D120" s="383"/>
      <c r="E120" s="383"/>
      <c r="F120" s="383"/>
      <c r="G120" s="383"/>
      <c r="H120" s="383"/>
      <c r="I120" s="383"/>
      <c r="J120" s="383"/>
      <c r="K120" s="304"/>
    </row>
    <row r="121" spans="2:11" ht="17.25" customHeight="1">
      <c r="B121" s="305"/>
      <c r="C121" s="280" t="s">
        <v>1080</v>
      </c>
      <c r="D121" s="280"/>
      <c r="E121" s="280"/>
      <c r="F121" s="280" t="s">
        <v>1081</v>
      </c>
      <c r="G121" s="281"/>
      <c r="H121" s="280" t="s">
        <v>115</v>
      </c>
      <c r="I121" s="280" t="s">
        <v>57</v>
      </c>
      <c r="J121" s="280" t="s">
        <v>1082</v>
      </c>
      <c r="K121" s="306"/>
    </row>
    <row r="122" spans="2:11" ht="17.25" customHeight="1">
      <c r="B122" s="305"/>
      <c r="C122" s="282" t="s">
        <v>1083</v>
      </c>
      <c r="D122" s="282"/>
      <c r="E122" s="282"/>
      <c r="F122" s="283" t="s">
        <v>1084</v>
      </c>
      <c r="G122" s="284"/>
      <c r="H122" s="282"/>
      <c r="I122" s="282"/>
      <c r="J122" s="282" t="s">
        <v>1085</v>
      </c>
      <c r="K122" s="306"/>
    </row>
    <row r="123" spans="2:11" ht="5.25" customHeight="1">
      <c r="B123" s="307"/>
      <c r="C123" s="285"/>
      <c r="D123" s="285"/>
      <c r="E123" s="285"/>
      <c r="F123" s="285"/>
      <c r="G123" s="268"/>
      <c r="H123" s="285"/>
      <c r="I123" s="285"/>
      <c r="J123" s="285"/>
      <c r="K123" s="308"/>
    </row>
    <row r="124" spans="2:11" ht="15" customHeight="1">
      <c r="B124" s="307"/>
      <c r="C124" s="268" t="s">
        <v>1089</v>
      </c>
      <c r="D124" s="285"/>
      <c r="E124" s="285"/>
      <c r="F124" s="287" t="s">
        <v>1086</v>
      </c>
      <c r="G124" s="268"/>
      <c r="H124" s="268" t="s">
        <v>1125</v>
      </c>
      <c r="I124" s="268" t="s">
        <v>1088</v>
      </c>
      <c r="J124" s="268">
        <v>120</v>
      </c>
      <c r="K124" s="309"/>
    </row>
    <row r="125" spans="2:11" ht="15" customHeight="1">
      <c r="B125" s="307"/>
      <c r="C125" s="268" t="s">
        <v>1134</v>
      </c>
      <c r="D125" s="268"/>
      <c r="E125" s="268"/>
      <c r="F125" s="287" t="s">
        <v>1086</v>
      </c>
      <c r="G125" s="268"/>
      <c r="H125" s="268" t="s">
        <v>1135</v>
      </c>
      <c r="I125" s="268" t="s">
        <v>1088</v>
      </c>
      <c r="J125" s="268" t="s">
        <v>1136</v>
      </c>
      <c r="K125" s="309"/>
    </row>
    <row r="126" spans="2:11" ht="15" customHeight="1">
      <c r="B126" s="307"/>
      <c r="C126" s="268" t="s">
        <v>1035</v>
      </c>
      <c r="D126" s="268"/>
      <c r="E126" s="268"/>
      <c r="F126" s="287" t="s">
        <v>1086</v>
      </c>
      <c r="G126" s="268"/>
      <c r="H126" s="268" t="s">
        <v>1137</v>
      </c>
      <c r="I126" s="268" t="s">
        <v>1088</v>
      </c>
      <c r="J126" s="268" t="s">
        <v>1136</v>
      </c>
      <c r="K126" s="309"/>
    </row>
    <row r="127" spans="2:11" ht="15" customHeight="1">
      <c r="B127" s="307"/>
      <c r="C127" s="268" t="s">
        <v>1097</v>
      </c>
      <c r="D127" s="268"/>
      <c r="E127" s="268"/>
      <c r="F127" s="287" t="s">
        <v>1092</v>
      </c>
      <c r="G127" s="268"/>
      <c r="H127" s="268" t="s">
        <v>1098</v>
      </c>
      <c r="I127" s="268" t="s">
        <v>1088</v>
      </c>
      <c r="J127" s="268">
        <v>15</v>
      </c>
      <c r="K127" s="309"/>
    </row>
    <row r="128" spans="2:11" ht="15" customHeight="1">
      <c r="B128" s="307"/>
      <c r="C128" s="289" t="s">
        <v>1099</v>
      </c>
      <c r="D128" s="289"/>
      <c r="E128" s="289"/>
      <c r="F128" s="290" t="s">
        <v>1092</v>
      </c>
      <c r="G128" s="289"/>
      <c r="H128" s="289" t="s">
        <v>1100</v>
      </c>
      <c r="I128" s="289" t="s">
        <v>1088</v>
      </c>
      <c r="J128" s="289">
        <v>15</v>
      </c>
      <c r="K128" s="309"/>
    </row>
    <row r="129" spans="2:11" ht="15" customHeight="1">
      <c r="B129" s="307"/>
      <c r="C129" s="289" t="s">
        <v>1101</v>
      </c>
      <c r="D129" s="289"/>
      <c r="E129" s="289"/>
      <c r="F129" s="290" t="s">
        <v>1092</v>
      </c>
      <c r="G129" s="289"/>
      <c r="H129" s="289" t="s">
        <v>1102</v>
      </c>
      <c r="I129" s="289" t="s">
        <v>1088</v>
      </c>
      <c r="J129" s="289">
        <v>20</v>
      </c>
      <c r="K129" s="309"/>
    </row>
    <row r="130" spans="2:11" ht="15" customHeight="1">
      <c r="B130" s="307"/>
      <c r="C130" s="289" t="s">
        <v>1103</v>
      </c>
      <c r="D130" s="289"/>
      <c r="E130" s="289"/>
      <c r="F130" s="290" t="s">
        <v>1092</v>
      </c>
      <c r="G130" s="289"/>
      <c r="H130" s="289" t="s">
        <v>1104</v>
      </c>
      <c r="I130" s="289" t="s">
        <v>1088</v>
      </c>
      <c r="J130" s="289">
        <v>20</v>
      </c>
      <c r="K130" s="309"/>
    </row>
    <row r="131" spans="2:11" ht="15" customHeight="1">
      <c r="B131" s="307"/>
      <c r="C131" s="268" t="s">
        <v>1091</v>
      </c>
      <c r="D131" s="268"/>
      <c r="E131" s="268"/>
      <c r="F131" s="287" t="s">
        <v>1092</v>
      </c>
      <c r="G131" s="268"/>
      <c r="H131" s="268" t="s">
        <v>1125</v>
      </c>
      <c r="I131" s="268" t="s">
        <v>1088</v>
      </c>
      <c r="J131" s="268">
        <v>50</v>
      </c>
      <c r="K131" s="309"/>
    </row>
    <row r="132" spans="2:11" ht="15" customHeight="1">
      <c r="B132" s="307"/>
      <c r="C132" s="268" t="s">
        <v>1105</v>
      </c>
      <c r="D132" s="268"/>
      <c r="E132" s="268"/>
      <c r="F132" s="287" t="s">
        <v>1092</v>
      </c>
      <c r="G132" s="268"/>
      <c r="H132" s="268" t="s">
        <v>1125</v>
      </c>
      <c r="I132" s="268" t="s">
        <v>1088</v>
      </c>
      <c r="J132" s="268">
        <v>50</v>
      </c>
      <c r="K132" s="309"/>
    </row>
    <row r="133" spans="2:11" ht="15" customHeight="1">
      <c r="B133" s="307"/>
      <c r="C133" s="268" t="s">
        <v>1111</v>
      </c>
      <c r="D133" s="268"/>
      <c r="E133" s="268"/>
      <c r="F133" s="287" t="s">
        <v>1092</v>
      </c>
      <c r="G133" s="268"/>
      <c r="H133" s="268" t="s">
        <v>1125</v>
      </c>
      <c r="I133" s="268" t="s">
        <v>1088</v>
      </c>
      <c r="J133" s="268">
        <v>50</v>
      </c>
      <c r="K133" s="309"/>
    </row>
    <row r="134" spans="2:11" ht="15" customHeight="1">
      <c r="B134" s="307"/>
      <c r="C134" s="268" t="s">
        <v>1113</v>
      </c>
      <c r="D134" s="268"/>
      <c r="E134" s="268"/>
      <c r="F134" s="287" t="s">
        <v>1092</v>
      </c>
      <c r="G134" s="268"/>
      <c r="H134" s="268" t="s">
        <v>1125</v>
      </c>
      <c r="I134" s="268" t="s">
        <v>1088</v>
      </c>
      <c r="J134" s="268">
        <v>50</v>
      </c>
      <c r="K134" s="309"/>
    </row>
    <row r="135" spans="2:11" ht="15" customHeight="1">
      <c r="B135" s="307"/>
      <c r="C135" s="268" t="s">
        <v>120</v>
      </c>
      <c r="D135" s="268"/>
      <c r="E135" s="268"/>
      <c r="F135" s="287" t="s">
        <v>1092</v>
      </c>
      <c r="G135" s="268"/>
      <c r="H135" s="268" t="s">
        <v>1138</v>
      </c>
      <c r="I135" s="268" t="s">
        <v>1088</v>
      </c>
      <c r="J135" s="268">
        <v>255</v>
      </c>
      <c r="K135" s="309"/>
    </row>
    <row r="136" spans="2:11" ht="15" customHeight="1">
      <c r="B136" s="307"/>
      <c r="C136" s="268" t="s">
        <v>1115</v>
      </c>
      <c r="D136" s="268"/>
      <c r="E136" s="268"/>
      <c r="F136" s="287" t="s">
        <v>1086</v>
      </c>
      <c r="G136" s="268"/>
      <c r="H136" s="268" t="s">
        <v>1139</v>
      </c>
      <c r="I136" s="268" t="s">
        <v>1117</v>
      </c>
      <c r="J136" s="268"/>
      <c r="K136" s="309"/>
    </row>
    <row r="137" spans="2:11" ht="15" customHeight="1">
      <c r="B137" s="307"/>
      <c r="C137" s="268" t="s">
        <v>1118</v>
      </c>
      <c r="D137" s="268"/>
      <c r="E137" s="268"/>
      <c r="F137" s="287" t="s">
        <v>1086</v>
      </c>
      <c r="G137" s="268"/>
      <c r="H137" s="268" t="s">
        <v>1140</v>
      </c>
      <c r="I137" s="268" t="s">
        <v>1120</v>
      </c>
      <c r="J137" s="268"/>
      <c r="K137" s="309"/>
    </row>
    <row r="138" spans="2:11" ht="15" customHeight="1">
      <c r="B138" s="307"/>
      <c r="C138" s="268" t="s">
        <v>1121</v>
      </c>
      <c r="D138" s="268"/>
      <c r="E138" s="268"/>
      <c r="F138" s="287" t="s">
        <v>1086</v>
      </c>
      <c r="G138" s="268"/>
      <c r="H138" s="268" t="s">
        <v>1121</v>
      </c>
      <c r="I138" s="268" t="s">
        <v>1120</v>
      </c>
      <c r="J138" s="268"/>
      <c r="K138" s="309"/>
    </row>
    <row r="139" spans="2:11" ht="15" customHeight="1">
      <c r="B139" s="307"/>
      <c r="C139" s="268" t="s">
        <v>38</v>
      </c>
      <c r="D139" s="268"/>
      <c r="E139" s="268"/>
      <c r="F139" s="287" t="s">
        <v>1086</v>
      </c>
      <c r="G139" s="268"/>
      <c r="H139" s="268" t="s">
        <v>1141</v>
      </c>
      <c r="I139" s="268" t="s">
        <v>1120</v>
      </c>
      <c r="J139" s="268"/>
      <c r="K139" s="309"/>
    </row>
    <row r="140" spans="2:11" ht="15" customHeight="1">
      <c r="B140" s="307"/>
      <c r="C140" s="268" t="s">
        <v>1142</v>
      </c>
      <c r="D140" s="268"/>
      <c r="E140" s="268"/>
      <c r="F140" s="287" t="s">
        <v>1086</v>
      </c>
      <c r="G140" s="268"/>
      <c r="H140" s="268" t="s">
        <v>1143</v>
      </c>
      <c r="I140" s="268" t="s">
        <v>1120</v>
      </c>
      <c r="J140" s="268"/>
      <c r="K140" s="309"/>
    </row>
    <row r="141" spans="2:11" ht="15" customHeight="1">
      <c r="B141" s="310"/>
      <c r="C141" s="311"/>
      <c r="D141" s="311"/>
      <c r="E141" s="311"/>
      <c r="F141" s="311"/>
      <c r="G141" s="311"/>
      <c r="H141" s="311"/>
      <c r="I141" s="311"/>
      <c r="J141" s="311"/>
      <c r="K141" s="312"/>
    </row>
    <row r="142" spans="2:11" ht="18.75" customHeight="1">
      <c r="B142" s="264"/>
      <c r="C142" s="264"/>
      <c r="D142" s="264"/>
      <c r="E142" s="264"/>
      <c r="F142" s="299"/>
      <c r="G142" s="264"/>
      <c r="H142" s="264"/>
      <c r="I142" s="264"/>
      <c r="J142" s="264"/>
      <c r="K142" s="264"/>
    </row>
    <row r="143" spans="2:11" ht="18.75" customHeight="1">
      <c r="B143" s="274"/>
      <c r="C143" s="274"/>
      <c r="D143" s="274"/>
      <c r="E143" s="274"/>
      <c r="F143" s="274"/>
      <c r="G143" s="274"/>
      <c r="H143" s="274"/>
      <c r="I143" s="274"/>
      <c r="J143" s="274"/>
      <c r="K143" s="274"/>
    </row>
    <row r="144" spans="2:11" ht="7.5" customHeight="1">
      <c r="B144" s="275"/>
      <c r="C144" s="276"/>
      <c r="D144" s="276"/>
      <c r="E144" s="276"/>
      <c r="F144" s="276"/>
      <c r="G144" s="276"/>
      <c r="H144" s="276"/>
      <c r="I144" s="276"/>
      <c r="J144" s="276"/>
      <c r="K144" s="277"/>
    </row>
    <row r="145" spans="2:11" ht="45" customHeight="1">
      <c r="B145" s="278"/>
      <c r="C145" s="384" t="s">
        <v>1144</v>
      </c>
      <c r="D145" s="384"/>
      <c r="E145" s="384"/>
      <c r="F145" s="384"/>
      <c r="G145" s="384"/>
      <c r="H145" s="384"/>
      <c r="I145" s="384"/>
      <c r="J145" s="384"/>
      <c r="K145" s="279"/>
    </row>
    <row r="146" spans="2:11" ht="17.25" customHeight="1">
      <c r="B146" s="278"/>
      <c r="C146" s="280" t="s">
        <v>1080</v>
      </c>
      <c r="D146" s="280"/>
      <c r="E146" s="280"/>
      <c r="F146" s="280" t="s">
        <v>1081</v>
      </c>
      <c r="G146" s="281"/>
      <c r="H146" s="280" t="s">
        <v>115</v>
      </c>
      <c r="I146" s="280" t="s">
        <v>57</v>
      </c>
      <c r="J146" s="280" t="s">
        <v>1082</v>
      </c>
      <c r="K146" s="279"/>
    </row>
    <row r="147" spans="2:11" ht="17.25" customHeight="1">
      <c r="B147" s="278"/>
      <c r="C147" s="282" t="s">
        <v>1083</v>
      </c>
      <c r="D147" s="282"/>
      <c r="E147" s="282"/>
      <c r="F147" s="283" t="s">
        <v>1084</v>
      </c>
      <c r="G147" s="284"/>
      <c r="H147" s="282"/>
      <c r="I147" s="282"/>
      <c r="J147" s="282" t="s">
        <v>1085</v>
      </c>
      <c r="K147" s="279"/>
    </row>
    <row r="148" spans="2:11" ht="5.25" customHeight="1">
      <c r="B148" s="288"/>
      <c r="C148" s="285"/>
      <c r="D148" s="285"/>
      <c r="E148" s="285"/>
      <c r="F148" s="285"/>
      <c r="G148" s="286"/>
      <c r="H148" s="285"/>
      <c r="I148" s="285"/>
      <c r="J148" s="285"/>
      <c r="K148" s="309"/>
    </row>
    <row r="149" spans="2:11" ht="15" customHeight="1">
      <c r="B149" s="288"/>
      <c r="C149" s="313" t="s">
        <v>1089</v>
      </c>
      <c r="D149" s="268"/>
      <c r="E149" s="268"/>
      <c r="F149" s="314" t="s">
        <v>1086</v>
      </c>
      <c r="G149" s="268"/>
      <c r="H149" s="313" t="s">
        <v>1125</v>
      </c>
      <c r="I149" s="313" t="s">
        <v>1088</v>
      </c>
      <c r="J149" s="313">
        <v>120</v>
      </c>
      <c r="K149" s="309"/>
    </row>
    <row r="150" spans="2:11" ht="15" customHeight="1">
      <c r="B150" s="288"/>
      <c r="C150" s="313" t="s">
        <v>1134</v>
      </c>
      <c r="D150" s="268"/>
      <c r="E150" s="268"/>
      <c r="F150" s="314" t="s">
        <v>1086</v>
      </c>
      <c r="G150" s="268"/>
      <c r="H150" s="313" t="s">
        <v>1145</v>
      </c>
      <c r="I150" s="313" t="s">
        <v>1088</v>
      </c>
      <c r="J150" s="313" t="s">
        <v>1136</v>
      </c>
      <c r="K150" s="309"/>
    </row>
    <row r="151" spans="2:11" ht="15" customHeight="1">
      <c r="B151" s="288"/>
      <c r="C151" s="313" t="s">
        <v>1035</v>
      </c>
      <c r="D151" s="268"/>
      <c r="E151" s="268"/>
      <c r="F151" s="314" t="s">
        <v>1086</v>
      </c>
      <c r="G151" s="268"/>
      <c r="H151" s="313" t="s">
        <v>1146</v>
      </c>
      <c r="I151" s="313" t="s">
        <v>1088</v>
      </c>
      <c r="J151" s="313" t="s">
        <v>1136</v>
      </c>
      <c r="K151" s="309"/>
    </row>
    <row r="152" spans="2:11" ht="15" customHeight="1">
      <c r="B152" s="288"/>
      <c r="C152" s="313" t="s">
        <v>1091</v>
      </c>
      <c r="D152" s="268"/>
      <c r="E152" s="268"/>
      <c r="F152" s="314" t="s">
        <v>1092</v>
      </c>
      <c r="G152" s="268"/>
      <c r="H152" s="313" t="s">
        <v>1125</v>
      </c>
      <c r="I152" s="313" t="s">
        <v>1088</v>
      </c>
      <c r="J152" s="313">
        <v>50</v>
      </c>
      <c r="K152" s="309"/>
    </row>
    <row r="153" spans="2:11" ht="15" customHeight="1">
      <c r="B153" s="288"/>
      <c r="C153" s="313" t="s">
        <v>1094</v>
      </c>
      <c r="D153" s="268"/>
      <c r="E153" s="268"/>
      <c r="F153" s="314" t="s">
        <v>1086</v>
      </c>
      <c r="G153" s="268"/>
      <c r="H153" s="313" t="s">
        <v>1125</v>
      </c>
      <c r="I153" s="313" t="s">
        <v>1096</v>
      </c>
      <c r="J153" s="313"/>
      <c r="K153" s="309"/>
    </row>
    <row r="154" spans="2:11" ht="15" customHeight="1">
      <c r="B154" s="288"/>
      <c r="C154" s="313" t="s">
        <v>1105</v>
      </c>
      <c r="D154" s="268"/>
      <c r="E154" s="268"/>
      <c r="F154" s="314" t="s">
        <v>1092</v>
      </c>
      <c r="G154" s="268"/>
      <c r="H154" s="313" t="s">
        <v>1125</v>
      </c>
      <c r="I154" s="313" t="s">
        <v>1088</v>
      </c>
      <c r="J154" s="313">
        <v>50</v>
      </c>
      <c r="K154" s="309"/>
    </row>
    <row r="155" spans="2:11" ht="15" customHeight="1">
      <c r="B155" s="288"/>
      <c r="C155" s="313" t="s">
        <v>1113</v>
      </c>
      <c r="D155" s="268"/>
      <c r="E155" s="268"/>
      <c r="F155" s="314" t="s">
        <v>1092</v>
      </c>
      <c r="G155" s="268"/>
      <c r="H155" s="313" t="s">
        <v>1125</v>
      </c>
      <c r="I155" s="313" t="s">
        <v>1088</v>
      </c>
      <c r="J155" s="313">
        <v>50</v>
      </c>
      <c r="K155" s="309"/>
    </row>
    <row r="156" spans="2:11" ht="15" customHeight="1">
      <c r="B156" s="288"/>
      <c r="C156" s="313" t="s">
        <v>1111</v>
      </c>
      <c r="D156" s="268"/>
      <c r="E156" s="268"/>
      <c r="F156" s="314" t="s">
        <v>1092</v>
      </c>
      <c r="G156" s="268"/>
      <c r="H156" s="313" t="s">
        <v>1125</v>
      </c>
      <c r="I156" s="313" t="s">
        <v>1088</v>
      </c>
      <c r="J156" s="313">
        <v>50</v>
      </c>
      <c r="K156" s="309"/>
    </row>
    <row r="157" spans="2:11" ht="15" customHeight="1">
      <c r="B157" s="288"/>
      <c r="C157" s="313" t="s">
        <v>98</v>
      </c>
      <c r="D157" s="268"/>
      <c r="E157" s="268"/>
      <c r="F157" s="314" t="s">
        <v>1086</v>
      </c>
      <c r="G157" s="268"/>
      <c r="H157" s="313" t="s">
        <v>1147</v>
      </c>
      <c r="I157" s="313" t="s">
        <v>1088</v>
      </c>
      <c r="J157" s="313" t="s">
        <v>1148</v>
      </c>
      <c r="K157" s="309"/>
    </row>
    <row r="158" spans="2:11" ht="15" customHeight="1">
      <c r="B158" s="288"/>
      <c r="C158" s="313" t="s">
        <v>1149</v>
      </c>
      <c r="D158" s="268"/>
      <c r="E158" s="268"/>
      <c r="F158" s="314" t="s">
        <v>1086</v>
      </c>
      <c r="G158" s="268"/>
      <c r="H158" s="313" t="s">
        <v>1150</v>
      </c>
      <c r="I158" s="313" t="s">
        <v>1120</v>
      </c>
      <c r="J158" s="313"/>
      <c r="K158" s="309"/>
    </row>
    <row r="159" spans="2:11" ht="15" customHeight="1">
      <c r="B159" s="315"/>
      <c r="C159" s="297"/>
      <c r="D159" s="297"/>
      <c r="E159" s="297"/>
      <c r="F159" s="297"/>
      <c r="G159" s="297"/>
      <c r="H159" s="297"/>
      <c r="I159" s="297"/>
      <c r="J159" s="297"/>
      <c r="K159" s="316"/>
    </row>
    <row r="160" spans="2:11" ht="18.75" customHeight="1">
      <c r="B160" s="264"/>
      <c r="C160" s="268"/>
      <c r="D160" s="268"/>
      <c r="E160" s="268"/>
      <c r="F160" s="287"/>
      <c r="G160" s="268"/>
      <c r="H160" s="268"/>
      <c r="I160" s="268"/>
      <c r="J160" s="268"/>
      <c r="K160" s="264"/>
    </row>
    <row r="161" spans="2:11" ht="18.75" customHeight="1">
      <c r="B161" s="274"/>
      <c r="C161" s="274"/>
      <c r="D161" s="274"/>
      <c r="E161" s="274"/>
      <c r="F161" s="274"/>
      <c r="G161" s="274"/>
      <c r="H161" s="274"/>
      <c r="I161" s="274"/>
      <c r="J161" s="274"/>
      <c r="K161" s="274"/>
    </row>
    <row r="162" spans="2:11" ht="7.5" customHeight="1">
      <c r="B162" s="256"/>
      <c r="C162" s="257"/>
      <c r="D162" s="257"/>
      <c r="E162" s="257"/>
      <c r="F162" s="257"/>
      <c r="G162" s="257"/>
      <c r="H162" s="257"/>
      <c r="I162" s="257"/>
      <c r="J162" s="257"/>
      <c r="K162" s="258"/>
    </row>
    <row r="163" spans="2:11" ht="45" customHeight="1">
      <c r="B163" s="259"/>
      <c r="C163" s="383" t="s">
        <v>1151</v>
      </c>
      <c r="D163" s="383"/>
      <c r="E163" s="383"/>
      <c r="F163" s="383"/>
      <c r="G163" s="383"/>
      <c r="H163" s="383"/>
      <c r="I163" s="383"/>
      <c r="J163" s="383"/>
      <c r="K163" s="260"/>
    </row>
    <row r="164" spans="2:11" ht="17.25" customHeight="1">
      <c r="B164" s="259"/>
      <c r="C164" s="280" t="s">
        <v>1080</v>
      </c>
      <c r="D164" s="280"/>
      <c r="E164" s="280"/>
      <c r="F164" s="280" t="s">
        <v>1081</v>
      </c>
      <c r="G164" s="317"/>
      <c r="H164" s="318" t="s">
        <v>115</v>
      </c>
      <c r="I164" s="318" t="s">
        <v>57</v>
      </c>
      <c r="J164" s="280" t="s">
        <v>1082</v>
      </c>
      <c r="K164" s="260"/>
    </row>
    <row r="165" spans="2:11" ht="17.25" customHeight="1">
      <c r="B165" s="261"/>
      <c r="C165" s="282" t="s">
        <v>1083</v>
      </c>
      <c r="D165" s="282"/>
      <c r="E165" s="282"/>
      <c r="F165" s="283" t="s">
        <v>1084</v>
      </c>
      <c r="G165" s="319"/>
      <c r="H165" s="320"/>
      <c r="I165" s="320"/>
      <c r="J165" s="282" t="s">
        <v>1085</v>
      </c>
      <c r="K165" s="262"/>
    </row>
    <row r="166" spans="2:11" ht="5.25" customHeight="1">
      <c r="B166" s="288"/>
      <c r="C166" s="285"/>
      <c r="D166" s="285"/>
      <c r="E166" s="285"/>
      <c r="F166" s="285"/>
      <c r="G166" s="286"/>
      <c r="H166" s="285"/>
      <c r="I166" s="285"/>
      <c r="J166" s="285"/>
      <c r="K166" s="309"/>
    </row>
    <row r="167" spans="2:11" ht="15" customHeight="1">
      <c r="B167" s="288"/>
      <c r="C167" s="268" t="s">
        <v>1089</v>
      </c>
      <c r="D167" s="268"/>
      <c r="E167" s="268"/>
      <c r="F167" s="287" t="s">
        <v>1086</v>
      </c>
      <c r="G167" s="268"/>
      <c r="H167" s="268" t="s">
        <v>1125</v>
      </c>
      <c r="I167" s="268" t="s">
        <v>1088</v>
      </c>
      <c r="J167" s="268">
        <v>120</v>
      </c>
      <c r="K167" s="309"/>
    </row>
    <row r="168" spans="2:11" ht="15" customHeight="1">
      <c r="B168" s="288"/>
      <c r="C168" s="268" t="s">
        <v>1134</v>
      </c>
      <c r="D168" s="268"/>
      <c r="E168" s="268"/>
      <c r="F168" s="287" t="s">
        <v>1086</v>
      </c>
      <c r="G168" s="268"/>
      <c r="H168" s="268" t="s">
        <v>1135</v>
      </c>
      <c r="I168" s="268" t="s">
        <v>1088</v>
      </c>
      <c r="J168" s="268" t="s">
        <v>1136</v>
      </c>
      <c r="K168" s="309"/>
    </row>
    <row r="169" spans="2:11" ht="15" customHeight="1">
      <c r="B169" s="288"/>
      <c r="C169" s="268" t="s">
        <v>1035</v>
      </c>
      <c r="D169" s="268"/>
      <c r="E169" s="268"/>
      <c r="F169" s="287" t="s">
        <v>1086</v>
      </c>
      <c r="G169" s="268"/>
      <c r="H169" s="268" t="s">
        <v>1152</v>
      </c>
      <c r="I169" s="268" t="s">
        <v>1088</v>
      </c>
      <c r="J169" s="268" t="s">
        <v>1136</v>
      </c>
      <c r="K169" s="309"/>
    </row>
    <row r="170" spans="2:11" ht="15" customHeight="1">
      <c r="B170" s="288"/>
      <c r="C170" s="268" t="s">
        <v>1091</v>
      </c>
      <c r="D170" s="268"/>
      <c r="E170" s="268"/>
      <c r="F170" s="287" t="s">
        <v>1092</v>
      </c>
      <c r="G170" s="268"/>
      <c r="H170" s="268" t="s">
        <v>1152</v>
      </c>
      <c r="I170" s="268" t="s">
        <v>1088</v>
      </c>
      <c r="J170" s="268">
        <v>50</v>
      </c>
      <c r="K170" s="309"/>
    </row>
    <row r="171" spans="2:11" ht="15" customHeight="1">
      <c r="B171" s="288"/>
      <c r="C171" s="268" t="s">
        <v>1094</v>
      </c>
      <c r="D171" s="268"/>
      <c r="E171" s="268"/>
      <c r="F171" s="287" t="s">
        <v>1086</v>
      </c>
      <c r="G171" s="268"/>
      <c r="H171" s="268" t="s">
        <v>1152</v>
      </c>
      <c r="I171" s="268" t="s">
        <v>1096</v>
      </c>
      <c r="J171" s="268"/>
      <c r="K171" s="309"/>
    </row>
    <row r="172" spans="2:11" ht="15" customHeight="1">
      <c r="B172" s="288"/>
      <c r="C172" s="268" t="s">
        <v>1105</v>
      </c>
      <c r="D172" s="268"/>
      <c r="E172" s="268"/>
      <c r="F172" s="287" t="s">
        <v>1092</v>
      </c>
      <c r="G172" s="268"/>
      <c r="H172" s="268" t="s">
        <v>1152</v>
      </c>
      <c r="I172" s="268" t="s">
        <v>1088</v>
      </c>
      <c r="J172" s="268">
        <v>50</v>
      </c>
      <c r="K172" s="309"/>
    </row>
    <row r="173" spans="2:11" ht="15" customHeight="1">
      <c r="B173" s="288"/>
      <c r="C173" s="268" t="s">
        <v>1113</v>
      </c>
      <c r="D173" s="268"/>
      <c r="E173" s="268"/>
      <c r="F173" s="287" t="s">
        <v>1092</v>
      </c>
      <c r="G173" s="268"/>
      <c r="H173" s="268" t="s">
        <v>1152</v>
      </c>
      <c r="I173" s="268" t="s">
        <v>1088</v>
      </c>
      <c r="J173" s="268">
        <v>50</v>
      </c>
      <c r="K173" s="309"/>
    </row>
    <row r="174" spans="2:11" ht="15" customHeight="1">
      <c r="B174" s="288"/>
      <c r="C174" s="268" t="s">
        <v>1111</v>
      </c>
      <c r="D174" s="268"/>
      <c r="E174" s="268"/>
      <c r="F174" s="287" t="s">
        <v>1092</v>
      </c>
      <c r="G174" s="268"/>
      <c r="H174" s="268" t="s">
        <v>1152</v>
      </c>
      <c r="I174" s="268" t="s">
        <v>1088</v>
      </c>
      <c r="J174" s="268">
        <v>50</v>
      </c>
      <c r="K174" s="309"/>
    </row>
    <row r="175" spans="2:11" ht="15" customHeight="1">
      <c r="B175" s="288"/>
      <c r="C175" s="268" t="s">
        <v>114</v>
      </c>
      <c r="D175" s="268"/>
      <c r="E175" s="268"/>
      <c r="F175" s="287" t="s">
        <v>1086</v>
      </c>
      <c r="G175" s="268"/>
      <c r="H175" s="268" t="s">
        <v>1153</v>
      </c>
      <c r="I175" s="268" t="s">
        <v>1154</v>
      </c>
      <c r="J175" s="268"/>
      <c r="K175" s="309"/>
    </row>
    <row r="176" spans="2:11" ht="15" customHeight="1">
      <c r="B176" s="288"/>
      <c r="C176" s="268" t="s">
        <v>57</v>
      </c>
      <c r="D176" s="268"/>
      <c r="E176" s="268"/>
      <c r="F176" s="287" t="s">
        <v>1086</v>
      </c>
      <c r="G176" s="268"/>
      <c r="H176" s="268" t="s">
        <v>1155</v>
      </c>
      <c r="I176" s="268" t="s">
        <v>1156</v>
      </c>
      <c r="J176" s="268">
        <v>1</v>
      </c>
      <c r="K176" s="309"/>
    </row>
    <row r="177" spans="2:11" ht="15" customHeight="1">
      <c r="B177" s="288"/>
      <c r="C177" s="268" t="s">
        <v>53</v>
      </c>
      <c r="D177" s="268"/>
      <c r="E177" s="268"/>
      <c r="F177" s="287" t="s">
        <v>1086</v>
      </c>
      <c r="G177" s="268"/>
      <c r="H177" s="268" t="s">
        <v>1157</v>
      </c>
      <c r="I177" s="268" t="s">
        <v>1088</v>
      </c>
      <c r="J177" s="268">
        <v>20</v>
      </c>
      <c r="K177" s="309"/>
    </row>
    <row r="178" spans="2:11" ht="15" customHeight="1">
      <c r="B178" s="288"/>
      <c r="C178" s="268" t="s">
        <v>115</v>
      </c>
      <c r="D178" s="268"/>
      <c r="E178" s="268"/>
      <c r="F178" s="287" t="s">
        <v>1086</v>
      </c>
      <c r="G178" s="268"/>
      <c r="H178" s="268" t="s">
        <v>1158</v>
      </c>
      <c r="I178" s="268" t="s">
        <v>1088</v>
      </c>
      <c r="J178" s="268">
        <v>255</v>
      </c>
      <c r="K178" s="309"/>
    </row>
    <row r="179" spans="2:11" ht="15" customHeight="1">
      <c r="B179" s="288"/>
      <c r="C179" s="268" t="s">
        <v>116</v>
      </c>
      <c r="D179" s="268"/>
      <c r="E179" s="268"/>
      <c r="F179" s="287" t="s">
        <v>1086</v>
      </c>
      <c r="G179" s="268"/>
      <c r="H179" s="268" t="s">
        <v>1051</v>
      </c>
      <c r="I179" s="268" t="s">
        <v>1088</v>
      </c>
      <c r="J179" s="268">
        <v>10</v>
      </c>
      <c r="K179" s="309"/>
    </row>
    <row r="180" spans="2:11" ht="15" customHeight="1">
      <c r="B180" s="288"/>
      <c r="C180" s="268" t="s">
        <v>117</v>
      </c>
      <c r="D180" s="268"/>
      <c r="E180" s="268"/>
      <c r="F180" s="287" t="s">
        <v>1086</v>
      </c>
      <c r="G180" s="268"/>
      <c r="H180" s="268" t="s">
        <v>1159</v>
      </c>
      <c r="I180" s="268" t="s">
        <v>1120</v>
      </c>
      <c r="J180" s="268"/>
      <c r="K180" s="309"/>
    </row>
    <row r="181" spans="2:11" ht="15" customHeight="1">
      <c r="B181" s="288"/>
      <c r="C181" s="268" t="s">
        <v>1160</v>
      </c>
      <c r="D181" s="268"/>
      <c r="E181" s="268"/>
      <c r="F181" s="287" t="s">
        <v>1086</v>
      </c>
      <c r="G181" s="268"/>
      <c r="H181" s="268" t="s">
        <v>1161</v>
      </c>
      <c r="I181" s="268" t="s">
        <v>1120</v>
      </c>
      <c r="J181" s="268"/>
      <c r="K181" s="309"/>
    </row>
    <row r="182" spans="2:11" ht="15" customHeight="1">
      <c r="B182" s="288"/>
      <c r="C182" s="268" t="s">
        <v>1149</v>
      </c>
      <c r="D182" s="268"/>
      <c r="E182" s="268"/>
      <c r="F182" s="287" t="s">
        <v>1086</v>
      </c>
      <c r="G182" s="268"/>
      <c r="H182" s="268" t="s">
        <v>1162</v>
      </c>
      <c r="I182" s="268" t="s">
        <v>1120</v>
      </c>
      <c r="J182" s="268"/>
      <c r="K182" s="309"/>
    </row>
    <row r="183" spans="2:11" ht="15" customHeight="1">
      <c r="B183" s="288"/>
      <c r="C183" s="268" t="s">
        <v>119</v>
      </c>
      <c r="D183" s="268"/>
      <c r="E183" s="268"/>
      <c r="F183" s="287" t="s">
        <v>1092</v>
      </c>
      <c r="G183" s="268"/>
      <c r="H183" s="268" t="s">
        <v>1163</v>
      </c>
      <c r="I183" s="268" t="s">
        <v>1088</v>
      </c>
      <c r="J183" s="268">
        <v>50</v>
      </c>
      <c r="K183" s="309"/>
    </row>
    <row r="184" spans="2:11" ht="15" customHeight="1">
      <c r="B184" s="288"/>
      <c r="C184" s="268" t="s">
        <v>1164</v>
      </c>
      <c r="D184" s="268"/>
      <c r="E184" s="268"/>
      <c r="F184" s="287" t="s">
        <v>1092</v>
      </c>
      <c r="G184" s="268"/>
      <c r="H184" s="268" t="s">
        <v>1165</v>
      </c>
      <c r="I184" s="268" t="s">
        <v>1166</v>
      </c>
      <c r="J184" s="268"/>
      <c r="K184" s="309"/>
    </row>
    <row r="185" spans="2:11" ht="15" customHeight="1">
      <c r="B185" s="288"/>
      <c r="C185" s="268" t="s">
        <v>1167</v>
      </c>
      <c r="D185" s="268"/>
      <c r="E185" s="268"/>
      <c r="F185" s="287" t="s">
        <v>1092</v>
      </c>
      <c r="G185" s="268"/>
      <c r="H185" s="268" t="s">
        <v>1168</v>
      </c>
      <c r="I185" s="268" t="s">
        <v>1166</v>
      </c>
      <c r="J185" s="268"/>
      <c r="K185" s="309"/>
    </row>
    <row r="186" spans="2:11" ht="15" customHeight="1">
      <c r="B186" s="288"/>
      <c r="C186" s="268" t="s">
        <v>1169</v>
      </c>
      <c r="D186" s="268"/>
      <c r="E186" s="268"/>
      <c r="F186" s="287" t="s">
        <v>1092</v>
      </c>
      <c r="G186" s="268"/>
      <c r="H186" s="268" t="s">
        <v>1170</v>
      </c>
      <c r="I186" s="268" t="s">
        <v>1166</v>
      </c>
      <c r="J186" s="268"/>
      <c r="K186" s="309"/>
    </row>
    <row r="187" spans="2:11" ht="15" customHeight="1">
      <c r="B187" s="288"/>
      <c r="C187" s="321" t="s">
        <v>1171</v>
      </c>
      <c r="D187" s="268"/>
      <c r="E187" s="268"/>
      <c r="F187" s="287" t="s">
        <v>1092</v>
      </c>
      <c r="G187" s="268"/>
      <c r="H187" s="268" t="s">
        <v>1172</v>
      </c>
      <c r="I187" s="268" t="s">
        <v>1173</v>
      </c>
      <c r="J187" s="322" t="s">
        <v>1174</v>
      </c>
      <c r="K187" s="309"/>
    </row>
    <row r="188" spans="2:11" ht="15" customHeight="1">
      <c r="B188" s="288"/>
      <c r="C188" s="273" t="s">
        <v>42</v>
      </c>
      <c r="D188" s="268"/>
      <c r="E188" s="268"/>
      <c r="F188" s="287" t="s">
        <v>1086</v>
      </c>
      <c r="G188" s="268"/>
      <c r="H188" s="264" t="s">
        <v>1175</v>
      </c>
      <c r="I188" s="268" t="s">
        <v>1176</v>
      </c>
      <c r="J188" s="268"/>
      <c r="K188" s="309"/>
    </row>
    <row r="189" spans="2:11" ht="15" customHeight="1">
      <c r="B189" s="288"/>
      <c r="C189" s="273" t="s">
        <v>1177</v>
      </c>
      <c r="D189" s="268"/>
      <c r="E189" s="268"/>
      <c r="F189" s="287" t="s">
        <v>1086</v>
      </c>
      <c r="G189" s="268"/>
      <c r="H189" s="268" t="s">
        <v>1178</v>
      </c>
      <c r="I189" s="268" t="s">
        <v>1120</v>
      </c>
      <c r="J189" s="268"/>
      <c r="K189" s="309"/>
    </row>
    <row r="190" spans="2:11" ht="15" customHeight="1">
      <c r="B190" s="288"/>
      <c r="C190" s="273" t="s">
        <v>1179</v>
      </c>
      <c r="D190" s="268"/>
      <c r="E190" s="268"/>
      <c r="F190" s="287" t="s">
        <v>1086</v>
      </c>
      <c r="G190" s="268"/>
      <c r="H190" s="268" t="s">
        <v>1180</v>
      </c>
      <c r="I190" s="268" t="s">
        <v>1120</v>
      </c>
      <c r="J190" s="268"/>
      <c r="K190" s="309"/>
    </row>
    <row r="191" spans="2:11" ht="15" customHeight="1">
      <c r="B191" s="288"/>
      <c r="C191" s="273" t="s">
        <v>1181</v>
      </c>
      <c r="D191" s="268"/>
      <c r="E191" s="268"/>
      <c r="F191" s="287" t="s">
        <v>1092</v>
      </c>
      <c r="G191" s="268"/>
      <c r="H191" s="268" t="s">
        <v>1182</v>
      </c>
      <c r="I191" s="268" t="s">
        <v>1120</v>
      </c>
      <c r="J191" s="268"/>
      <c r="K191" s="309"/>
    </row>
    <row r="192" spans="2:11" ht="15" customHeight="1">
      <c r="B192" s="315"/>
      <c r="C192" s="323"/>
      <c r="D192" s="297"/>
      <c r="E192" s="297"/>
      <c r="F192" s="297"/>
      <c r="G192" s="297"/>
      <c r="H192" s="297"/>
      <c r="I192" s="297"/>
      <c r="J192" s="297"/>
      <c r="K192" s="316"/>
    </row>
    <row r="193" spans="2:11" ht="18.75" customHeight="1">
      <c r="B193" s="264"/>
      <c r="C193" s="268"/>
      <c r="D193" s="268"/>
      <c r="E193" s="268"/>
      <c r="F193" s="287"/>
      <c r="G193" s="268"/>
      <c r="H193" s="268"/>
      <c r="I193" s="268"/>
      <c r="J193" s="268"/>
      <c r="K193" s="264"/>
    </row>
    <row r="194" spans="2:11" ht="18.75" customHeight="1">
      <c r="B194" s="264"/>
      <c r="C194" s="268"/>
      <c r="D194" s="268"/>
      <c r="E194" s="268"/>
      <c r="F194" s="287"/>
      <c r="G194" s="268"/>
      <c r="H194" s="268"/>
      <c r="I194" s="268"/>
      <c r="J194" s="268"/>
      <c r="K194" s="264"/>
    </row>
    <row r="195" spans="2:11" ht="18.75" customHeight="1">
      <c r="B195" s="274"/>
      <c r="C195" s="274"/>
      <c r="D195" s="274"/>
      <c r="E195" s="274"/>
      <c r="F195" s="274"/>
      <c r="G195" s="274"/>
      <c r="H195" s="274"/>
      <c r="I195" s="274"/>
      <c r="J195" s="274"/>
      <c r="K195" s="274"/>
    </row>
    <row r="196" spans="2:11">
      <c r="B196" s="256"/>
      <c r="C196" s="257"/>
      <c r="D196" s="257"/>
      <c r="E196" s="257"/>
      <c r="F196" s="257"/>
      <c r="G196" s="257"/>
      <c r="H196" s="257"/>
      <c r="I196" s="257"/>
      <c r="J196" s="257"/>
      <c r="K196" s="258"/>
    </row>
    <row r="197" spans="2:11" ht="21">
      <c r="B197" s="259"/>
      <c r="C197" s="383" t="s">
        <v>1183</v>
      </c>
      <c r="D197" s="383"/>
      <c r="E197" s="383"/>
      <c r="F197" s="383"/>
      <c r="G197" s="383"/>
      <c r="H197" s="383"/>
      <c r="I197" s="383"/>
      <c r="J197" s="383"/>
      <c r="K197" s="260"/>
    </row>
    <row r="198" spans="2:11" ht="25.5" customHeight="1">
      <c r="B198" s="259"/>
      <c r="C198" s="324" t="s">
        <v>1184</v>
      </c>
      <c r="D198" s="324"/>
      <c r="E198" s="324"/>
      <c r="F198" s="324" t="s">
        <v>1185</v>
      </c>
      <c r="G198" s="325"/>
      <c r="H198" s="382" t="s">
        <v>1186</v>
      </c>
      <c r="I198" s="382"/>
      <c r="J198" s="382"/>
      <c r="K198" s="260"/>
    </row>
    <row r="199" spans="2:11" ht="5.25" customHeight="1">
      <c r="B199" s="288"/>
      <c r="C199" s="285"/>
      <c r="D199" s="285"/>
      <c r="E199" s="285"/>
      <c r="F199" s="285"/>
      <c r="G199" s="268"/>
      <c r="H199" s="285"/>
      <c r="I199" s="285"/>
      <c r="J199" s="285"/>
      <c r="K199" s="309"/>
    </row>
    <row r="200" spans="2:11" ht="15" customHeight="1">
      <c r="B200" s="288"/>
      <c r="C200" s="268" t="s">
        <v>1176</v>
      </c>
      <c r="D200" s="268"/>
      <c r="E200" s="268"/>
      <c r="F200" s="287" t="s">
        <v>43</v>
      </c>
      <c r="G200" s="268"/>
      <c r="H200" s="380" t="s">
        <v>1187</v>
      </c>
      <c r="I200" s="380"/>
      <c r="J200" s="380"/>
      <c r="K200" s="309"/>
    </row>
    <row r="201" spans="2:11" ht="15" customHeight="1">
      <c r="B201" s="288"/>
      <c r="C201" s="294"/>
      <c r="D201" s="268"/>
      <c r="E201" s="268"/>
      <c r="F201" s="287" t="s">
        <v>44</v>
      </c>
      <c r="G201" s="268"/>
      <c r="H201" s="380" t="s">
        <v>1188</v>
      </c>
      <c r="I201" s="380"/>
      <c r="J201" s="380"/>
      <c r="K201" s="309"/>
    </row>
    <row r="202" spans="2:11" ht="15" customHeight="1">
      <c r="B202" s="288"/>
      <c r="C202" s="294"/>
      <c r="D202" s="268"/>
      <c r="E202" s="268"/>
      <c r="F202" s="287" t="s">
        <v>47</v>
      </c>
      <c r="G202" s="268"/>
      <c r="H202" s="380" t="s">
        <v>1189</v>
      </c>
      <c r="I202" s="380"/>
      <c r="J202" s="380"/>
      <c r="K202" s="309"/>
    </row>
    <row r="203" spans="2:11" ht="15" customHeight="1">
      <c r="B203" s="288"/>
      <c r="C203" s="268"/>
      <c r="D203" s="268"/>
      <c r="E203" s="268"/>
      <c r="F203" s="287" t="s">
        <v>45</v>
      </c>
      <c r="G203" s="268"/>
      <c r="H203" s="380" t="s">
        <v>1190</v>
      </c>
      <c r="I203" s="380"/>
      <c r="J203" s="380"/>
      <c r="K203" s="309"/>
    </row>
    <row r="204" spans="2:11" ht="15" customHeight="1">
      <c r="B204" s="288"/>
      <c r="C204" s="268"/>
      <c r="D204" s="268"/>
      <c r="E204" s="268"/>
      <c r="F204" s="287" t="s">
        <v>46</v>
      </c>
      <c r="G204" s="268"/>
      <c r="H204" s="380" t="s">
        <v>1191</v>
      </c>
      <c r="I204" s="380"/>
      <c r="J204" s="380"/>
      <c r="K204" s="309"/>
    </row>
    <row r="205" spans="2:11" ht="15" customHeight="1">
      <c r="B205" s="288"/>
      <c r="C205" s="268"/>
      <c r="D205" s="268"/>
      <c r="E205" s="268"/>
      <c r="F205" s="287"/>
      <c r="G205" s="268"/>
      <c r="H205" s="268"/>
      <c r="I205" s="268"/>
      <c r="J205" s="268"/>
      <c r="K205" s="309"/>
    </row>
    <row r="206" spans="2:11" ht="15" customHeight="1">
      <c r="B206" s="288"/>
      <c r="C206" s="268" t="s">
        <v>1132</v>
      </c>
      <c r="D206" s="268"/>
      <c r="E206" s="268"/>
      <c r="F206" s="287" t="s">
        <v>79</v>
      </c>
      <c r="G206" s="268"/>
      <c r="H206" s="380" t="s">
        <v>1192</v>
      </c>
      <c r="I206" s="380"/>
      <c r="J206" s="380"/>
      <c r="K206" s="309"/>
    </row>
    <row r="207" spans="2:11" ht="15" customHeight="1">
      <c r="B207" s="288"/>
      <c r="C207" s="294"/>
      <c r="D207" s="268"/>
      <c r="E207" s="268"/>
      <c r="F207" s="287" t="s">
        <v>1031</v>
      </c>
      <c r="G207" s="268"/>
      <c r="H207" s="380" t="s">
        <v>1032</v>
      </c>
      <c r="I207" s="380"/>
      <c r="J207" s="380"/>
      <c r="K207" s="309"/>
    </row>
    <row r="208" spans="2:11" ht="15" customHeight="1">
      <c r="B208" s="288"/>
      <c r="C208" s="268"/>
      <c r="D208" s="268"/>
      <c r="E208" s="268"/>
      <c r="F208" s="287" t="s">
        <v>1029</v>
      </c>
      <c r="G208" s="268"/>
      <c r="H208" s="380" t="s">
        <v>1193</v>
      </c>
      <c r="I208" s="380"/>
      <c r="J208" s="380"/>
      <c r="K208" s="309"/>
    </row>
    <row r="209" spans="2:11" ht="15" customHeight="1">
      <c r="B209" s="326"/>
      <c r="C209" s="294"/>
      <c r="D209" s="294"/>
      <c r="E209" s="294"/>
      <c r="F209" s="287" t="s">
        <v>86</v>
      </c>
      <c r="G209" s="273"/>
      <c r="H209" s="381" t="s">
        <v>87</v>
      </c>
      <c r="I209" s="381"/>
      <c r="J209" s="381"/>
      <c r="K209" s="327"/>
    </row>
    <row r="210" spans="2:11" ht="15" customHeight="1">
      <c r="B210" s="326"/>
      <c r="C210" s="294"/>
      <c r="D210" s="294"/>
      <c r="E210" s="294"/>
      <c r="F210" s="287" t="s">
        <v>1033</v>
      </c>
      <c r="G210" s="273"/>
      <c r="H210" s="381" t="s">
        <v>1194</v>
      </c>
      <c r="I210" s="381"/>
      <c r="J210" s="381"/>
      <c r="K210" s="327"/>
    </row>
    <row r="211" spans="2:11" ht="15" customHeight="1">
      <c r="B211" s="326"/>
      <c r="C211" s="294"/>
      <c r="D211" s="294"/>
      <c r="E211" s="294"/>
      <c r="F211" s="328"/>
      <c r="G211" s="273"/>
      <c r="H211" s="329"/>
      <c r="I211" s="329"/>
      <c r="J211" s="329"/>
      <c r="K211" s="327"/>
    </row>
    <row r="212" spans="2:11" ht="15" customHeight="1">
      <c r="B212" s="326"/>
      <c r="C212" s="268" t="s">
        <v>1156</v>
      </c>
      <c r="D212" s="294"/>
      <c r="E212" s="294"/>
      <c r="F212" s="287">
        <v>1</v>
      </c>
      <c r="G212" s="273"/>
      <c r="H212" s="381" t="s">
        <v>1195</v>
      </c>
      <c r="I212" s="381"/>
      <c r="J212" s="381"/>
      <c r="K212" s="327"/>
    </row>
    <row r="213" spans="2:11" ht="15" customHeight="1">
      <c r="B213" s="326"/>
      <c r="C213" s="294"/>
      <c r="D213" s="294"/>
      <c r="E213" s="294"/>
      <c r="F213" s="287">
        <v>2</v>
      </c>
      <c r="G213" s="273"/>
      <c r="H213" s="381" t="s">
        <v>1196</v>
      </c>
      <c r="I213" s="381"/>
      <c r="J213" s="381"/>
      <c r="K213" s="327"/>
    </row>
    <row r="214" spans="2:11" ht="15" customHeight="1">
      <c r="B214" s="326"/>
      <c r="C214" s="294"/>
      <c r="D214" s="294"/>
      <c r="E214" s="294"/>
      <c r="F214" s="287">
        <v>3</v>
      </c>
      <c r="G214" s="273"/>
      <c r="H214" s="381" t="s">
        <v>1197</v>
      </c>
      <c r="I214" s="381"/>
      <c r="J214" s="381"/>
      <c r="K214" s="327"/>
    </row>
    <row r="215" spans="2:11" ht="15" customHeight="1">
      <c r="B215" s="326"/>
      <c r="C215" s="294"/>
      <c r="D215" s="294"/>
      <c r="E215" s="294"/>
      <c r="F215" s="287">
        <v>4</v>
      </c>
      <c r="G215" s="273"/>
      <c r="H215" s="381" t="s">
        <v>1198</v>
      </c>
      <c r="I215" s="381"/>
      <c r="J215" s="381"/>
      <c r="K215" s="327"/>
    </row>
    <row r="216" spans="2:11" ht="12.75" customHeight="1">
      <c r="B216" s="330"/>
      <c r="C216" s="331"/>
      <c r="D216" s="331"/>
      <c r="E216" s="331"/>
      <c r="F216" s="331"/>
      <c r="G216" s="331"/>
      <c r="H216" s="331"/>
      <c r="I216" s="331"/>
      <c r="J216" s="331"/>
      <c r="K216" s="332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101 - Chodník - 1. eta...</vt:lpstr>
      <vt:lpstr>SO 102 - Chodník - 2. eta...</vt:lpstr>
      <vt:lpstr>VON - Vedlejší a ostatní ...</vt:lpstr>
      <vt:lpstr>Pokyny pro vyplnění</vt:lpstr>
      <vt:lpstr>'Rekapitulace stavby'!Názvy_tisku</vt:lpstr>
      <vt:lpstr>'SO 101 - Chodník - 1. eta...'!Názvy_tisku</vt:lpstr>
      <vt:lpstr>'SO 102 - Chodník - 2. eta...'!Názvy_tisku</vt:lpstr>
      <vt:lpstr>'VON - Vedlejší a ostatní ...'!Názvy_tisku</vt:lpstr>
      <vt:lpstr>'Pokyny pro vyplnění'!Oblast_tisku</vt:lpstr>
      <vt:lpstr>'Rekapitulace stavby'!Oblast_tisku</vt:lpstr>
      <vt:lpstr>'SO 101 - Chodník - 1. eta...'!Oblast_tisku</vt:lpstr>
      <vt:lpstr>'SO 102 - Chodník - 2. eta...'!Oblast_tisku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UHLAR-PC\uhlar</dc:creator>
  <cp:lastModifiedBy>Uzivatel</cp:lastModifiedBy>
  <dcterms:created xsi:type="dcterms:W3CDTF">2017-10-19T21:29:15Z</dcterms:created>
  <dcterms:modified xsi:type="dcterms:W3CDTF">2017-10-20T10:33:21Z</dcterms:modified>
</cp:coreProperties>
</file>